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trlProps/ctrlProp6.xml" ContentType="application/vnd.ms-excel.controlproperties+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trlProps/ctrlProp7.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Alexy\2019\money management worksheet\"/>
    </mc:Choice>
  </mc:AlternateContent>
  <bookViews>
    <workbookView xWindow="0" yWindow="0" windowWidth="15240" windowHeight="8565" tabRatio="655"/>
  </bookViews>
  <sheets>
    <sheet name="Quick_Budget" sheetId="1" r:id="rId1"/>
    <sheet name="Budget_By_Month" sheetId="5" r:id="rId2"/>
    <sheet name="Tracking" sheetId="4" r:id="rId3"/>
    <sheet name="Comparison" sheetId="7" r:id="rId4"/>
    <sheet name="Daily_Spending" sheetId="8" r:id="rId5"/>
    <sheet name="Help" sheetId="11" r:id="rId6"/>
  </sheets>
  <definedNames>
    <definedName name="BUDGETM">Budget_By_Month!$E$6:$S$112</definedName>
    <definedName name="CHARTMONTH">Budget_By_Month!$AA$118:$AC$133</definedName>
    <definedName name="HIDEBUDGET">Budget_By_Month!$J$1:$P$1</definedName>
    <definedName name="HIDETRACKING">Tracking!$H$1:$O$2</definedName>
    <definedName name="MONTHSA">Tracking!$AE$116:$AF$127</definedName>
    <definedName name="MONTHSB">Tracking!$AF$116:$AG$127</definedName>
    <definedName name="MONTHSC">Tracking!$AB$116:$AD$130</definedName>
    <definedName name="MONTHSD">Tracking!$AF$116:$AH$128</definedName>
    <definedName name="MONTHSE">Comparison!$S$117:$U$134</definedName>
    <definedName name="_xlnm.Print_Area" localSheetId="1">Budget_By_Month!$B$4:$X$113</definedName>
    <definedName name="_xlnm.Print_Area" localSheetId="3">Comparison!$B$4:$O$113</definedName>
    <definedName name="_xlnm.Print_Area" localSheetId="4">Daily_Spending!$B$4:$AJ$105</definedName>
    <definedName name="_xlnm.Print_Area" localSheetId="0">Quick_Budget!$B$4:$O$113</definedName>
    <definedName name="_xlnm.Print_Area" localSheetId="2">Tracking!$B$4:$X$114</definedName>
    <definedName name="QBCALC">Quick_Budget!$E$116:$G$122</definedName>
    <definedName name="QBMULTIPLE">Comparison!$V$122</definedName>
    <definedName name="TRACKING">Tracking!$D$6:$R$113</definedName>
  </definedNames>
  <calcPr calcId="152511"/>
</workbook>
</file>

<file path=xl/calcChain.xml><?xml version="1.0" encoding="utf-8"?>
<calcChain xmlns="http://schemas.openxmlformats.org/spreadsheetml/2006/main">
  <c r="H20" i="1" l="1"/>
  <c r="AJ86" i="8" l="1"/>
  <c r="AJ98" i="8"/>
  <c r="AJ74" i="8"/>
  <c r="AJ62" i="8"/>
  <c r="AJ50" i="8"/>
  <c r="AJ38" i="8"/>
  <c r="AJ14" i="8"/>
  <c r="AJ13" i="8"/>
  <c r="R117" i="7"/>
  <c r="U118" i="7" s="1"/>
  <c r="T120" i="7" s="1"/>
  <c r="U120" i="7" s="1"/>
  <c r="U116" i="7"/>
  <c r="J4" i="7" s="1"/>
  <c r="E6" i="5"/>
  <c r="F6" i="5" s="1"/>
  <c r="V122" i="7"/>
  <c r="AA3" i="5"/>
  <c r="AA117" i="5" s="1"/>
  <c r="H112" i="1"/>
  <c r="H110" i="1"/>
  <c r="H109" i="1"/>
  <c r="H108" i="1"/>
  <c r="H107" i="1"/>
  <c r="H106" i="1"/>
  <c r="H105" i="1"/>
  <c r="H104" i="1"/>
  <c r="H103" i="1"/>
  <c r="H102" i="1"/>
  <c r="H101" i="1"/>
  <c r="H98" i="1"/>
  <c r="H97" i="1"/>
  <c r="H96" i="1"/>
  <c r="H94" i="1"/>
  <c r="H93" i="1"/>
  <c r="H92" i="1"/>
  <c r="H91" i="1"/>
  <c r="H90" i="1"/>
  <c r="H89" i="1"/>
  <c r="H86" i="1"/>
  <c r="H85" i="1"/>
  <c r="H84" i="1"/>
  <c r="H83" i="1"/>
  <c r="H82" i="1"/>
  <c r="H81" i="1"/>
  <c r="H80" i="1"/>
  <c r="H79" i="1"/>
  <c r="H78" i="1"/>
  <c r="H77" i="1"/>
  <c r="H74" i="1"/>
  <c r="H73" i="1"/>
  <c r="H72" i="1"/>
  <c r="H71" i="1"/>
  <c r="H70" i="1"/>
  <c r="H69" i="1"/>
  <c r="H68" i="1"/>
  <c r="H67" i="1"/>
  <c r="H66" i="1"/>
  <c r="H65" i="1"/>
  <c r="H62" i="1"/>
  <c r="H61" i="1"/>
  <c r="H60" i="1"/>
  <c r="H59" i="1"/>
  <c r="H58" i="1"/>
  <c r="H57" i="1"/>
  <c r="H56" i="1"/>
  <c r="H55" i="1"/>
  <c r="H54" i="1"/>
  <c r="H53" i="1"/>
  <c r="H50" i="1"/>
  <c r="H49" i="1"/>
  <c r="H48" i="1"/>
  <c r="H47" i="1"/>
  <c r="H46" i="1"/>
  <c r="H45" i="1"/>
  <c r="H44" i="1"/>
  <c r="H43" i="1"/>
  <c r="H42" i="1"/>
  <c r="H40" i="1" s="1"/>
  <c r="W122" i="1" s="1"/>
  <c r="H41" i="1"/>
  <c r="H38" i="1"/>
  <c r="H37" i="1"/>
  <c r="H36" i="1"/>
  <c r="H35" i="1"/>
  <c r="H34" i="1"/>
  <c r="H33" i="1"/>
  <c r="H32" i="1"/>
  <c r="H31" i="1"/>
  <c r="H30" i="1"/>
  <c r="H29" i="1"/>
  <c r="H26" i="1"/>
  <c r="H25" i="1"/>
  <c r="H24" i="1"/>
  <c r="H23" i="1"/>
  <c r="H22" i="1"/>
  <c r="H21" i="1"/>
  <c r="H19" i="1"/>
  <c r="H18" i="1"/>
  <c r="H17" i="1"/>
  <c r="H16" i="1" s="1"/>
  <c r="W120" i="1" s="1"/>
  <c r="H12" i="1"/>
  <c r="H11" i="1"/>
  <c r="H10" i="1"/>
  <c r="H9" i="1"/>
  <c r="H8" i="1"/>
  <c r="D6" i="4"/>
  <c r="G17" i="1"/>
  <c r="G19" i="1"/>
  <c r="G20" i="1"/>
  <c r="G24" i="1"/>
  <c r="G25" i="1"/>
  <c r="G26" i="1"/>
  <c r="G29" i="1"/>
  <c r="G30" i="1"/>
  <c r="G31" i="1"/>
  <c r="G32" i="1"/>
  <c r="G34" i="1"/>
  <c r="G36" i="1"/>
  <c r="G37" i="1"/>
  <c r="G38" i="1"/>
  <c r="G41" i="1"/>
  <c r="G42" i="1"/>
  <c r="G43" i="1"/>
  <c r="G44" i="1"/>
  <c r="G45" i="1"/>
  <c r="G46" i="1"/>
  <c r="G47" i="1"/>
  <c r="G48" i="1"/>
  <c r="G49" i="1"/>
  <c r="G50" i="1"/>
  <c r="G53" i="1"/>
  <c r="G54" i="1"/>
  <c r="G55" i="1"/>
  <c r="G56" i="1"/>
  <c r="G57" i="1"/>
  <c r="G58" i="1"/>
  <c r="G60" i="1"/>
  <c r="G61" i="1"/>
  <c r="G62" i="1"/>
  <c r="G65" i="1"/>
  <c r="G67" i="1"/>
  <c r="G68" i="1"/>
  <c r="G69" i="1"/>
  <c r="G70" i="1"/>
  <c r="G72" i="1"/>
  <c r="G73" i="1"/>
  <c r="G74" i="1"/>
  <c r="G77" i="1"/>
  <c r="G78" i="1"/>
  <c r="G79" i="1"/>
  <c r="G80" i="1"/>
  <c r="G81" i="1"/>
  <c r="G82" i="1"/>
  <c r="G83" i="1"/>
  <c r="G85" i="1"/>
  <c r="G86" i="1"/>
  <c r="G89" i="1"/>
  <c r="G90" i="1"/>
  <c r="G91" i="1"/>
  <c r="G92" i="1"/>
  <c r="G93" i="1"/>
  <c r="G94" i="1"/>
  <c r="G95" i="1"/>
  <c r="G97" i="1"/>
  <c r="G98" i="1"/>
  <c r="G101" i="1"/>
  <c r="G103" i="1"/>
  <c r="G104" i="1"/>
  <c r="G106" i="1"/>
  <c r="G107" i="1"/>
  <c r="G108" i="1"/>
  <c r="G109" i="1"/>
  <c r="G110" i="1"/>
  <c r="G111" i="1"/>
  <c r="G112" i="1"/>
  <c r="O28" i="4"/>
  <c r="O7" i="4"/>
  <c r="G7" i="4"/>
  <c r="E28" i="5"/>
  <c r="J7" i="5"/>
  <c r="AA116" i="4"/>
  <c r="AA117" i="4" s="1"/>
  <c r="AD117" i="4" s="1"/>
  <c r="AG116" i="5"/>
  <c r="T120" i="1"/>
  <c r="AF115" i="4"/>
  <c r="E6" i="4"/>
  <c r="P29" i="4"/>
  <c r="A18" i="7"/>
  <c r="A19" i="7" s="1"/>
  <c r="AF124" i="5"/>
  <c r="AF123" i="5"/>
  <c r="AF122" i="5"/>
  <c r="AF121" i="5"/>
  <c r="AF120" i="5"/>
  <c r="AF119" i="5"/>
  <c r="AF118" i="5"/>
  <c r="AF117" i="5"/>
  <c r="V127" i="1"/>
  <c r="V126" i="1"/>
  <c r="V125" i="1"/>
  <c r="V124" i="1"/>
  <c r="V123" i="1"/>
  <c r="V122" i="1"/>
  <c r="V121" i="1"/>
  <c r="V120" i="1"/>
  <c r="H64" i="1"/>
  <c r="W124" i="1" s="1"/>
  <c r="G118" i="1"/>
  <c r="G8" i="1"/>
  <c r="G9" i="1"/>
  <c r="G10" i="1"/>
  <c r="G11" i="1"/>
  <c r="G12" i="1"/>
  <c r="F122" i="1"/>
  <c r="F121" i="1"/>
  <c r="F120" i="1"/>
  <c r="P8" i="4"/>
  <c r="D100" i="4"/>
  <c r="E100" i="4"/>
  <c r="D88" i="4"/>
  <c r="E88" i="4"/>
  <c r="F88" i="4"/>
  <c r="D76" i="4"/>
  <c r="E76" i="4"/>
  <c r="F76" i="4"/>
  <c r="D64" i="4"/>
  <c r="E64" i="4"/>
  <c r="D52" i="4"/>
  <c r="E52" i="4"/>
  <c r="F52" i="4"/>
  <c r="D40" i="4"/>
  <c r="F28" i="4"/>
  <c r="D28" i="4"/>
  <c r="E28" i="4"/>
  <c r="F16" i="4"/>
  <c r="D16" i="4"/>
  <c r="D15" i="4"/>
  <c r="E16" i="4"/>
  <c r="E40" i="4"/>
  <c r="F40" i="4"/>
  <c r="F64" i="4"/>
  <c r="F100" i="4"/>
  <c r="E64" i="5"/>
  <c r="E76" i="5"/>
  <c r="E88" i="5"/>
  <c r="E100" i="5"/>
  <c r="E16" i="5"/>
  <c r="E40" i="5"/>
  <c r="E52" i="5"/>
  <c r="F64" i="5"/>
  <c r="F76" i="5"/>
  <c r="F88" i="5"/>
  <c r="F100" i="5"/>
  <c r="F16" i="5"/>
  <c r="F28" i="5"/>
  <c r="F40" i="5"/>
  <c r="F52" i="5"/>
  <c r="D7" i="4"/>
  <c r="E7" i="4"/>
  <c r="E7" i="5"/>
  <c r="F7" i="5"/>
  <c r="Q62" i="5"/>
  <c r="Q61" i="5"/>
  <c r="Q60" i="5"/>
  <c r="Q59" i="5"/>
  <c r="Q58" i="5"/>
  <c r="Q57" i="5"/>
  <c r="Q56" i="5"/>
  <c r="P98" i="4"/>
  <c r="P86" i="4"/>
  <c r="AC118" i="4"/>
  <c r="AD118" i="4" s="1"/>
  <c r="AD114" i="4" s="1"/>
  <c r="F7" i="4"/>
  <c r="AG132" i="4"/>
  <c r="O16" i="4"/>
  <c r="O40" i="4"/>
  <c r="O52" i="4"/>
  <c r="O64" i="4"/>
  <c r="O76" i="4"/>
  <c r="O88" i="4"/>
  <c r="O100" i="4"/>
  <c r="N16" i="4"/>
  <c r="N28" i="4"/>
  <c r="N40" i="4"/>
  <c r="N52" i="4"/>
  <c r="N64" i="4"/>
  <c r="N76" i="4"/>
  <c r="N88" i="4"/>
  <c r="N100" i="4"/>
  <c r="M16" i="4"/>
  <c r="M28" i="4"/>
  <c r="M40" i="4"/>
  <c r="M52" i="4"/>
  <c r="M64" i="4"/>
  <c r="M76" i="4"/>
  <c r="M88" i="4"/>
  <c r="M100" i="4"/>
  <c r="M15" i="4"/>
  <c r="M14" i="4" s="1"/>
  <c r="L16" i="4"/>
  <c r="L28" i="4"/>
  <c r="L40" i="4"/>
  <c r="L52" i="4"/>
  <c r="L64" i="4"/>
  <c r="L76" i="4"/>
  <c r="L88" i="4"/>
  <c r="L100" i="4"/>
  <c r="K16" i="4"/>
  <c r="K28" i="4"/>
  <c r="K40" i="4"/>
  <c r="K52" i="4"/>
  <c r="K64" i="4"/>
  <c r="K76" i="4"/>
  <c r="K88" i="4"/>
  <c r="K100" i="4"/>
  <c r="J16" i="4"/>
  <c r="J28" i="4"/>
  <c r="J40" i="4"/>
  <c r="J52" i="4"/>
  <c r="J64" i="4"/>
  <c r="J76" i="4"/>
  <c r="J88" i="4"/>
  <c r="J100" i="4"/>
  <c r="I16" i="4"/>
  <c r="I28" i="4"/>
  <c r="I40" i="4"/>
  <c r="I52" i="4"/>
  <c r="I64" i="4"/>
  <c r="I76" i="4"/>
  <c r="I88" i="4"/>
  <c r="I100" i="4"/>
  <c r="H16" i="4"/>
  <c r="H28" i="4"/>
  <c r="H40" i="4"/>
  <c r="H52" i="4"/>
  <c r="H64" i="4"/>
  <c r="H76" i="4"/>
  <c r="H88" i="4"/>
  <c r="H100" i="4"/>
  <c r="G16" i="4"/>
  <c r="G28" i="4"/>
  <c r="G40" i="4"/>
  <c r="G52" i="4"/>
  <c r="G64" i="4"/>
  <c r="G76" i="4"/>
  <c r="G88" i="4"/>
  <c r="G100" i="4"/>
  <c r="G16" i="5"/>
  <c r="G28" i="5"/>
  <c r="G40" i="5"/>
  <c r="G52" i="5"/>
  <c r="G64" i="5"/>
  <c r="G76" i="5"/>
  <c r="G88" i="5"/>
  <c r="G100" i="5"/>
  <c r="P16" i="5"/>
  <c r="P28" i="5"/>
  <c r="P40" i="5"/>
  <c r="P15" i="5" s="1"/>
  <c r="P52" i="5"/>
  <c r="P64" i="5"/>
  <c r="P76" i="5"/>
  <c r="P88" i="5"/>
  <c r="P100" i="5"/>
  <c r="O16" i="5"/>
  <c r="O28" i="5"/>
  <c r="O40" i="5"/>
  <c r="O52" i="5"/>
  <c r="O64" i="5"/>
  <c r="O76" i="5"/>
  <c r="O88" i="5"/>
  <c r="O100" i="5"/>
  <c r="N16" i="5"/>
  <c r="N28" i="5"/>
  <c r="N40" i="5"/>
  <c r="N52" i="5"/>
  <c r="N64" i="5"/>
  <c r="N76" i="5"/>
  <c r="N88" i="5"/>
  <c r="N100" i="5"/>
  <c r="M16" i="5"/>
  <c r="M28" i="5"/>
  <c r="M40" i="5"/>
  <c r="M52" i="5"/>
  <c r="M64" i="5"/>
  <c r="M76" i="5"/>
  <c r="M88" i="5"/>
  <c r="M100" i="5"/>
  <c r="L16" i="5"/>
  <c r="L28" i="5"/>
  <c r="L40" i="5"/>
  <c r="L52" i="5"/>
  <c r="L64" i="5"/>
  <c r="L76" i="5"/>
  <c r="L88" i="5"/>
  <c r="L100" i="5"/>
  <c r="K16" i="5"/>
  <c r="K28" i="5"/>
  <c r="K40" i="5"/>
  <c r="K52" i="5"/>
  <c r="K64" i="5"/>
  <c r="K76" i="5"/>
  <c r="K88" i="5"/>
  <c r="K100" i="5"/>
  <c r="J16" i="5"/>
  <c r="J28" i="5"/>
  <c r="J40" i="5"/>
  <c r="J52" i="5"/>
  <c r="J64" i="5"/>
  <c r="J76" i="5"/>
  <c r="J88" i="5"/>
  <c r="J100" i="5"/>
  <c r="I16" i="5"/>
  <c r="I28" i="5"/>
  <c r="I40" i="5"/>
  <c r="I52" i="5"/>
  <c r="I64" i="5"/>
  <c r="I76" i="5"/>
  <c r="I88" i="5"/>
  <c r="I100" i="5"/>
  <c r="H16" i="5"/>
  <c r="H28" i="5"/>
  <c r="H40" i="5"/>
  <c r="H52" i="5"/>
  <c r="H64" i="5"/>
  <c r="H76" i="5"/>
  <c r="H88" i="5"/>
  <c r="H100" i="5"/>
  <c r="AJ93" i="8"/>
  <c r="AJ94" i="8"/>
  <c r="AJ92" i="8" s="1"/>
  <c r="AJ95" i="8"/>
  <c r="AJ96" i="8"/>
  <c r="AJ97" i="8"/>
  <c r="AJ99" i="8"/>
  <c r="AJ100" i="8"/>
  <c r="AJ101" i="8"/>
  <c r="AJ102" i="8"/>
  <c r="AJ103" i="8"/>
  <c r="AJ104" i="8"/>
  <c r="AI92" i="8"/>
  <c r="AH92" i="8"/>
  <c r="AG92" i="8"/>
  <c r="AF92" i="8"/>
  <c r="AE92" i="8"/>
  <c r="AD92" i="8"/>
  <c r="AC92" i="8"/>
  <c r="AB92" i="8"/>
  <c r="AA92" i="8"/>
  <c r="Z92" i="8"/>
  <c r="Y92" i="8"/>
  <c r="X92" i="8"/>
  <c r="W92" i="8"/>
  <c r="V92" i="8"/>
  <c r="U92" i="8"/>
  <c r="T92" i="8"/>
  <c r="S92" i="8"/>
  <c r="R92" i="8"/>
  <c r="Q92" i="8"/>
  <c r="P92" i="8"/>
  <c r="O92" i="8"/>
  <c r="N92" i="8"/>
  <c r="M92" i="8"/>
  <c r="L92" i="8"/>
  <c r="K92" i="8"/>
  <c r="J92" i="8"/>
  <c r="I92" i="8"/>
  <c r="H92" i="8"/>
  <c r="G92" i="8"/>
  <c r="F92" i="8"/>
  <c r="E92" i="8"/>
  <c r="AJ9" i="8"/>
  <c r="AJ10" i="8"/>
  <c r="AJ11" i="8"/>
  <c r="AJ12" i="8"/>
  <c r="AJ15" i="8"/>
  <c r="AJ16" i="8"/>
  <c r="AJ17" i="8"/>
  <c r="AJ18" i="8"/>
  <c r="AJ21" i="8"/>
  <c r="AJ22" i="8"/>
  <c r="AJ23" i="8"/>
  <c r="AJ24" i="8"/>
  <c r="AJ25" i="8"/>
  <c r="AJ26" i="8"/>
  <c r="AJ27" i="8"/>
  <c r="AJ28" i="8"/>
  <c r="AJ29" i="8"/>
  <c r="AJ30" i="8"/>
  <c r="AJ33" i="8"/>
  <c r="AJ34" i="8"/>
  <c r="AJ35" i="8"/>
  <c r="AJ36" i="8"/>
  <c r="AJ37" i="8"/>
  <c r="AJ39" i="8"/>
  <c r="AJ40" i="8"/>
  <c r="AJ41" i="8"/>
  <c r="AJ42" i="8"/>
  <c r="AJ57" i="8"/>
  <c r="AJ58" i="8"/>
  <c r="AJ59" i="8"/>
  <c r="AJ60" i="8"/>
  <c r="AJ61" i="8"/>
  <c r="AJ63" i="8"/>
  <c r="AJ64" i="8"/>
  <c r="AJ65" i="8"/>
  <c r="AJ66" i="8"/>
  <c r="AJ69" i="8"/>
  <c r="AJ70" i="8"/>
  <c r="AJ71" i="8"/>
  <c r="AJ72" i="8"/>
  <c r="AJ73" i="8"/>
  <c r="AJ75" i="8"/>
  <c r="AJ76" i="8"/>
  <c r="AJ77" i="8"/>
  <c r="AJ78" i="8"/>
  <c r="AJ45" i="8"/>
  <c r="AJ46" i="8"/>
  <c r="AJ47" i="8"/>
  <c r="AJ48" i="8"/>
  <c r="AJ49" i="8"/>
  <c r="AJ51" i="8"/>
  <c r="AJ52" i="8"/>
  <c r="AJ53" i="8"/>
  <c r="AJ54" i="8"/>
  <c r="AJ81" i="8"/>
  <c r="AJ82" i="8"/>
  <c r="AJ83" i="8"/>
  <c r="AJ84" i="8"/>
  <c r="AJ85" i="8"/>
  <c r="AJ87" i="8"/>
  <c r="AJ88" i="8"/>
  <c r="AJ89" i="8"/>
  <c r="AJ90" i="8"/>
  <c r="AI8" i="8"/>
  <c r="AI20" i="8"/>
  <c r="AI32" i="8"/>
  <c r="AI56" i="8"/>
  <c r="AI68" i="8"/>
  <c r="AI44" i="8"/>
  <c r="AI80" i="8"/>
  <c r="AH8" i="8"/>
  <c r="AH20" i="8"/>
  <c r="AH32" i="8"/>
  <c r="AH56" i="8"/>
  <c r="AH68" i="8"/>
  <c r="AH44" i="8"/>
  <c r="AH80" i="8"/>
  <c r="AG8" i="8"/>
  <c r="AG20" i="8"/>
  <c r="AG32" i="8"/>
  <c r="AG56" i="8"/>
  <c r="AG68" i="8"/>
  <c r="AG44" i="8"/>
  <c r="AG80" i="8"/>
  <c r="AF8" i="8"/>
  <c r="AF20" i="8"/>
  <c r="AF32" i="8"/>
  <c r="AF56" i="8"/>
  <c r="AF68" i="8"/>
  <c r="AF44" i="8"/>
  <c r="AF80" i="8"/>
  <c r="AE8" i="8"/>
  <c r="AE20" i="8"/>
  <c r="AE32" i="8"/>
  <c r="AE56" i="8"/>
  <c r="AE68" i="8"/>
  <c r="AE44" i="8"/>
  <c r="AE80" i="8"/>
  <c r="AD8" i="8"/>
  <c r="AD20" i="8"/>
  <c r="AD32" i="8"/>
  <c r="AD56" i="8"/>
  <c r="AD68" i="8"/>
  <c r="AD44" i="8"/>
  <c r="AD80" i="8"/>
  <c r="AC8" i="8"/>
  <c r="AC20" i="8"/>
  <c r="AC32" i="8"/>
  <c r="AC56" i="8"/>
  <c r="AC68" i="8"/>
  <c r="AC44" i="8"/>
  <c r="AC80" i="8"/>
  <c r="AB8" i="8"/>
  <c r="AB20" i="8"/>
  <c r="AB32" i="8"/>
  <c r="AB56" i="8"/>
  <c r="AB68" i="8"/>
  <c r="AB44" i="8"/>
  <c r="AB80" i="8"/>
  <c r="AA8" i="8"/>
  <c r="AA20" i="8"/>
  <c r="AA32" i="8"/>
  <c r="AA56" i="8"/>
  <c r="AA68" i="8"/>
  <c r="AA44" i="8"/>
  <c r="AA80" i="8"/>
  <c r="Z8" i="8"/>
  <c r="Z20" i="8"/>
  <c r="Z32" i="8"/>
  <c r="Z56" i="8"/>
  <c r="Z68" i="8"/>
  <c r="Z44" i="8"/>
  <c r="Z80" i="8"/>
  <c r="Y8" i="8"/>
  <c r="Y20" i="8"/>
  <c r="Y32" i="8"/>
  <c r="Y56" i="8"/>
  <c r="Y68" i="8"/>
  <c r="Y44" i="8"/>
  <c r="Y80" i="8"/>
  <c r="X8" i="8"/>
  <c r="X20" i="8"/>
  <c r="X32" i="8"/>
  <c r="X56" i="8"/>
  <c r="X68" i="8"/>
  <c r="X44" i="8"/>
  <c r="X80" i="8"/>
  <c r="W8" i="8"/>
  <c r="W20" i="8"/>
  <c r="W32" i="8"/>
  <c r="W56" i="8"/>
  <c r="W68" i="8"/>
  <c r="W44" i="8"/>
  <c r="W80" i="8"/>
  <c r="V8" i="8"/>
  <c r="V20" i="8"/>
  <c r="V32" i="8"/>
  <c r="V56" i="8"/>
  <c r="V68" i="8"/>
  <c r="V44" i="8"/>
  <c r="V80" i="8"/>
  <c r="U8" i="8"/>
  <c r="U20" i="8"/>
  <c r="U32" i="8"/>
  <c r="U56" i="8"/>
  <c r="U68" i="8"/>
  <c r="U44" i="8"/>
  <c r="U80" i="8"/>
  <c r="T8" i="8"/>
  <c r="T20" i="8"/>
  <c r="T32" i="8"/>
  <c r="T56" i="8"/>
  <c r="T68" i="8"/>
  <c r="T44" i="8"/>
  <c r="T80" i="8"/>
  <c r="S8" i="8"/>
  <c r="S20" i="8"/>
  <c r="S32" i="8"/>
  <c r="S56" i="8"/>
  <c r="S68" i="8"/>
  <c r="S44" i="8"/>
  <c r="S80" i="8"/>
  <c r="R8" i="8"/>
  <c r="R20" i="8"/>
  <c r="R32" i="8"/>
  <c r="R56" i="8"/>
  <c r="R68" i="8"/>
  <c r="R44" i="8"/>
  <c r="R80" i="8"/>
  <c r="Q8" i="8"/>
  <c r="Q20" i="8"/>
  <c r="Q32" i="8"/>
  <c r="Q56" i="8"/>
  <c r="Q68" i="8"/>
  <c r="Q44" i="8"/>
  <c r="Q80" i="8"/>
  <c r="P8" i="8"/>
  <c r="P20" i="8"/>
  <c r="P32" i="8"/>
  <c r="P56" i="8"/>
  <c r="P68" i="8"/>
  <c r="P44" i="8"/>
  <c r="P80" i="8"/>
  <c r="O8" i="8"/>
  <c r="O20" i="8"/>
  <c r="O32" i="8"/>
  <c r="O56" i="8"/>
  <c r="O68" i="8"/>
  <c r="O44" i="8"/>
  <c r="O80" i="8"/>
  <c r="N8" i="8"/>
  <c r="N20" i="8"/>
  <c r="N32" i="8"/>
  <c r="N56" i="8"/>
  <c r="N68" i="8"/>
  <c r="N44" i="8"/>
  <c r="N80" i="8"/>
  <c r="M8" i="8"/>
  <c r="M20" i="8"/>
  <c r="M32" i="8"/>
  <c r="M56" i="8"/>
  <c r="M68" i="8"/>
  <c r="M44" i="8"/>
  <c r="M80" i="8"/>
  <c r="L8" i="8"/>
  <c r="L20" i="8"/>
  <c r="L32" i="8"/>
  <c r="L56" i="8"/>
  <c r="L68" i="8"/>
  <c r="L44" i="8"/>
  <c r="L80" i="8"/>
  <c r="K8" i="8"/>
  <c r="K20" i="8"/>
  <c r="K32" i="8"/>
  <c r="K56" i="8"/>
  <c r="K68" i="8"/>
  <c r="K44" i="8"/>
  <c r="K80" i="8"/>
  <c r="J8" i="8"/>
  <c r="J20" i="8"/>
  <c r="J32" i="8"/>
  <c r="J56" i="8"/>
  <c r="J68" i="8"/>
  <c r="J44" i="8"/>
  <c r="J80" i="8"/>
  <c r="I8" i="8"/>
  <c r="I20" i="8"/>
  <c r="I32" i="8"/>
  <c r="I56" i="8"/>
  <c r="I68" i="8"/>
  <c r="I44" i="8"/>
  <c r="I80" i="8"/>
  <c r="H8" i="8"/>
  <c r="H20" i="8"/>
  <c r="H32" i="8"/>
  <c r="H56" i="8"/>
  <c r="H68" i="8"/>
  <c r="H44" i="8"/>
  <c r="H80" i="8"/>
  <c r="G8" i="8"/>
  <c r="G20" i="8"/>
  <c r="G32" i="8"/>
  <c r="G56" i="8"/>
  <c r="G68" i="8"/>
  <c r="G44" i="8"/>
  <c r="G80" i="8"/>
  <c r="F8" i="8"/>
  <c r="F20" i="8"/>
  <c r="F32" i="8"/>
  <c r="F56" i="8"/>
  <c r="F68" i="8"/>
  <c r="F44" i="8"/>
  <c r="F80" i="8"/>
  <c r="E8" i="8"/>
  <c r="E20" i="8"/>
  <c r="E32" i="8"/>
  <c r="E56" i="8"/>
  <c r="E68" i="8"/>
  <c r="E44" i="8"/>
  <c r="E80" i="8"/>
  <c r="A9" i="7"/>
  <c r="A10" i="7" s="1"/>
  <c r="A11" i="7" s="1"/>
  <c r="A12" i="7" s="1"/>
  <c r="AE135" i="4"/>
  <c r="AE136" i="4" s="1"/>
  <c r="AE137" i="4" s="1"/>
  <c r="AE138" i="4" s="1"/>
  <c r="AE139" i="4" s="1"/>
  <c r="AE140" i="4" s="1"/>
  <c r="P17" i="4"/>
  <c r="P18" i="4"/>
  <c r="P19" i="4"/>
  <c r="P20" i="4"/>
  <c r="P21" i="4"/>
  <c r="P22" i="4"/>
  <c r="P23" i="4"/>
  <c r="P24" i="4"/>
  <c r="P25" i="4"/>
  <c r="P26" i="4"/>
  <c r="P30" i="4"/>
  <c r="P31" i="4"/>
  <c r="P32" i="4"/>
  <c r="P33" i="4"/>
  <c r="P34" i="4"/>
  <c r="P35" i="4"/>
  <c r="P36" i="4"/>
  <c r="P37" i="4"/>
  <c r="P38" i="4"/>
  <c r="P41" i="4"/>
  <c r="P42" i="4"/>
  <c r="P43" i="4"/>
  <c r="P44" i="4"/>
  <c r="P45" i="4"/>
  <c r="P46" i="4"/>
  <c r="P47" i="4"/>
  <c r="P48" i="4"/>
  <c r="P49" i="4"/>
  <c r="P50" i="4"/>
  <c r="P53" i="4"/>
  <c r="P54" i="4"/>
  <c r="P55" i="4"/>
  <c r="P56" i="4"/>
  <c r="P57" i="4"/>
  <c r="P58" i="4"/>
  <c r="P59" i="4"/>
  <c r="P60" i="4"/>
  <c r="P61" i="4"/>
  <c r="P62" i="4"/>
  <c r="P65" i="4"/>
  <c r="P66" i="4"/>
  <c r="P67" i="4"/>
  <c r="P68" i="4"/>
  <c r="P69" i="4"/>
  <c r="P70" i="4"/>
  <c r="P71" i="4"/>
  <c r="P72" i="4"/>
  <c r="P73" i="4"/>
  <c r="P74" i="4"/>
  <c r="P64" i="4"/>
  <c r="P77" i="4"/>
  <c r="P78" i="4"/>
  <c r="P79" i="4"/>
  <c r="P80" i="4"/>
  <c r="P81" i="4"/>
  <c r="P82" i="4"/>
  <c r="P83" i="4"/>
  <c r="P84" i="4"/>
  <c r="P85" i="4"/>
  <c r="P89" i="4"/>
  <c r="P90" i="4"/>
  <c r="P91" i="4"/>
  <c r="P92" i="4"/>
  <c r="P93" i="4"/>
  <c r="P94" i="4"/>
  <c r="P95" i="4"/>
  <c r="P96" i="4"/>
  <c r="P97" i="4"/>
  <c r="P101" i="4"/>
  <c r="P102" i="4"/>
  <c r="P103" i="4"/>
  <c r="P104" i="4"/>
  <c r="P105" i="4"/>
  <c r="P106" i="4"/>
  <c r="P107" i="4"/>
  <c r="P108" i="4"/>
  <c r="P109" i="4"/>
  <c r="P110" i="4"/>
  <c r="P111" i="4"/>
  <c r="P112" i="4"/>
  <c r="AC118" i="5"/>
  <c r="AB116" i="5" s="1"/>
  <c r="AE119" i="5"/>
  <c r="AE120" i="5" s="1"/>
  <c r="AE121" i="5" s="1"/>
  <c r="AE122" i="5" s="1"/>
  <c r="AE123" i="5" s="1"/>
  <c r="AE124" i="5" s="1"/>
  <c r="Q17" i="5"/>
  <c r="Q29" i="5"/>
  <c r="Q72" i="5"/>
  <c r="Q65" i="5"/>
  <c r="Q66" i="5"/>
  <c r="Q67" i="5"/>
  <c r="Q68" i="5"/>
  <c r="Q69" i="5"/>
  <c r="Q70" i="5"/>
  <c r="Q71" i="5"/>
  <c r="Q73" i="5"/>
  <c r="Q74" i="5"/>
  <c r="Q84" i="5"/>
  <c r="Q77" i="5"/>
  <c r="Q78" i="5"/>
  <c r="Q79" i="5"/>
  <c r="Q80" i="5"/>
  <c r="Q81" i="5"/>
  <c r="Q82" i="5"/>
  <c r="Q83" i="5"/>
  <c r="Q85" i="5"/>
  <c r="Q86" i="5"/>
  <c r="Q96" i="5"/>
  <c r="Q89" i="5"/>
  <c r="Q90" i="5"/>
  <c r="Q91" i="5"/>
  <c r="Q92" i="5"/>
  <c r="Q93" i="5"/>
  <c r="Q94" i="5"/>
  <c r="Q95" i="5"/>
  <c r="Q97" i="5"/>
  <c r="Q98" i="5"/>
  <c r="Q30" i="5"/>
  <c r="Q31" i="5"/>
  <c r="Q32" i="5"/>
  <c r="Q33" i="5"/>
  <c r="Q34" i="5"/>
  <c r="Q35" i="5"/>
  <c r="Q36" i="5"/>
  <c r="Q37" i="5"/>
  <c r="Q38" i="5"/>
  <c r="Q54" i="5"/>
  <c r="Q53" i="5"/>
  <c r="Q55" i="5"/>
  <c r="Q18" i="5"/>
  <c r="Q19" i="5"/>
  <c r="Q20" i="5"/>
  <c r="Q21" i="5"/>
  <c r="Q22" i="5"/>
  <c r="Q23" i="5"/>
  <c r="Q24" i="5"/>
  <c r="Q25" i="5"/>
  <c r="Q26" i="5"/>
  <c r="Q41" i="5"/>
  <c r="Q42" i="5"/>
  <c r="Q43" i="5"/>
  <c r="Q44" i="5"/>
  <c r="Q46" i="5"/>
  <c r="Q47" i="5"/>
  <c r="Q48" i="5"/>
  <c r="Q49" i="5"/>
  <c r="Q50" i="5"/>
  <c r="Q101" i="5"/>
  <c r="Q102" i="5"/>
  <c r="Q100" i="5" s="1"/>
  <c r="Q103" i="5"/>
  <c r="Q104" i="5"/>
  <c r="Q105" i="5"/>
  <c r="Q106" i="5"/>
  <c r="Q107" i="5"/>
  <c r="Q108" i="5"/>
  <c r="Q109" i="5"/>
  <c r="Q110" i="5"/>
  <c r="Q111" i="5"/>
  <c r="Q112" i="5"/>
  <c r="P7" i="5"/>
  <c r="Q8" i="5"/>
  <c r="AJ119" i="5"/>
  <c r="AJ118" i="5"/>
  <c r="S124" i="1"/>
  <c r="A18" i="4"/>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8" i="4" s="1"/>
  <c r="A59" i="4" s="1"/>
  <c r="A60" i="4" s="1"/>
  <c r="A61" i="4" s="1"/>
  <c r="A62" i="4" s="1"/>
  <c r="A63" i="4" s="1"/>
  <c r="A64" i="4" s="1"/>
  <c r="A65" i="4" s="1"/>
  <c r="A66" i="4" s="1"/>
  <c r="A67" i="4" s="1"/>
  <c r="A68" i="4" s="1"/>
  <c r="A69" i="4" s="1"/>
  <c r="A70" i="4" s="1"/>
  <c r="A71" i="4" s="1"/>
  <c r="A72" i="4" s="1"/>
  <c r="A73" i="4" s="1"/>
  <c r="A74" i="4" s="1"/>
  <c r="Y121" i="1"/>
  <c r="Y120" i="1"/>
  <c r="G7" i="5"/>
  <c r="H7" i="5"/>
  <c r="I7" i="5"/>
  <c r="K7" i="5"/>
  <c r="L7" i="5"/>
  <c r="M7" i="5"/>
  <c r="N7" i="5"/>
  <c r="O7" i="5"/>
  <c r="Q9" i="5"/>
  <c r="Q10" i="5"/>
  <c r="Q11" i="5"/>
  <c r="Q12" i="5"/>
  <c r="AC119" i="5"/>
  <c r="AC120" i="5"/>
  <c r="AF128" i="4"/>
  <c r="AH128" i="4"/>
  <c r="P9" i="4"/>
  <c r="P10" i="4"/>
  <c r="P11" i="4"/>
  <c r="P12" i="4"/>
  <c r="H7" i="4"/>
  <c r="I7" i="4"/>
  <c r="J7" i="4"/>
  <c r="K7" i="4"/>
  <c r="L7" i="4"/>
  <c r="M7" i="4"/>
  <c r="N7" i="4"/>
  <c r="A9" i="4"/>
  <c r="A10" i="4" s="1"/>
  <c r="A11" i="4" s="1"/>
  <c r="A12" i="4" s="1"/>
  <c r="H28" i="1" l="1"/>
  <c r="W121" i="1" s="1"/>
  <c r="H52" i="1"/>
  <c r="W123" i="1" s="1"/>
  <c r="P88" i="4"/>
  <c r="I15" i="4"/>
  <c r="I14" i="4" s="1"/>
  <c r="Q76" i="5"/>
  <c r="Q28" i="5"/>
  <c r="P76" i="4"/>
  <c r="H76" i="1"/>
  <c r="W125" i="1" s="1"/>
  <c r="AJ8" i="8"/>
  <c r="P100" i="4"/>
  <c r="P16" i="4"/>
  <c r="F7" i="8"/>
  <c r="H7" i="8"/>
  <c r="J7" i="8"/>
  <c r="L7" i="8"/>
  <c r="N7" i="8"/>
  <c r="Q7" i="5"/>
  <c r="Q52" i="5"/>
  <c r="Q88" i="5"/>
  <c r="P40" i="4"/>
  <c r="P7" i="8"/>
  <c r="R7" i="8"/>
  <c r="T7" i="8"/>
  <c r="V7" i="8"/>
  <c r="X7" i="8"/>
  <c r="Z7" i="8"/>
  <c r="AB7" i="8"/>
  <c r="AD7" i="8"/>
  <c r="AF7" i="8"/>
  <c r="AH7" i="8"/>
  <c r="H15" i="5"/>
  <c r="I15" i="5"/>
  <c r="J15" i="5"/>
  <c r="K15" i="5"/>
  <c r="L15" i="5"/>
  <c r="M15" i="5"/>
  <c r="N15" i="5"/>
  <c r="O15" i="5"/>
  <c r="K15" i="4"/>
  <c r="K14" i="4" s="1"/>
  <c r="L15" i="4"/>
  <c r="L14" i="4" s="1"/>
  <c r="V117" i="7"/>
  <c r="Q4" i="7" s="1"/>
  <c r="AI134" i="4"/>
  <c r="Q40" i="5"/>
  <c r="Q16" i="5"/>
  <c r="Q64" i="5"/>
  <c r="P52" i="4"/>
  <c r="P28" i="4"/>
  <c r="E7" i="8"/>
  <c r="G7" i="8"/>
  <c r="I7" i="8"/>
  <c r="K7" i="8"/>
  <c r="M7" i="8"/>
  <c r="O7" i="8"/>
  <c r="Q7" i="8"/>
  <c r="S7" i="8"/>
  <c r="U7" i="8"/>
  <c r="W7" i="8"/>
  <c r="Y7" i="8"/>
  <c r="AA7" i="8"/>
  <c r="AC7" i="8"/>
  <c r="AE7" i="8"/>
  <c r="AG7" i="8"/>
  <c r="AI7" i="8"/>
  <c r="AJ44" i="8"/>
  <c r="AJ56" i="8"/>
  <c r="AJ7" i="8" s="1"/>
  <c r="AJ20" i="8"/>
  <c r="G15" i="4"/>
  <c r="G14" i="4" s="1"/>
  <c r="H15" i="4"/>
  <c r="F15" i="5"/>
  <c r="P7" i="4"/>
  <c r="H7" i="1"/>
  <c r="Z121" i="1" s="1"/>
  <c r="G40" i="1"/>
  <c r="AJ80" i="8"/>
  <c r="AJ68" i="8"/>
  <c r="AJ32" i="8"/>
  <c r="G15" i="5"/>
  <c r="J15" i="4"/>
  <c r="J14" i="4" s="1"/>
  <c r="N15" i="4"/>
  <c r="F15" i="4"/>
  <c r="F14" i="4" s="1"/>
  <c r="E8" i="7"/>
  <c r="E10" i="7"/>
  <c r="E12" i="7"/>
  <c r="E18" i="7"/>
  <c r="E20" i="7"/>
  <c r="E22" i="7"/>
  <c r="E24" i="7"/>
  <c r="AD116" i="4"/>
  <c r="R6" i="5"/>
  <c r="Q6" i="4" s="1"/>
  <c r="R118" i="7"/>
  <c r="U119" i="7" s="1"/>
  <c r="A87" i="4"/>
  <c r="A88" i="4" s="1"/>
  <c r="A89" i="4" s="1"/>
  <c r="A90" i="4" s="1"/>
  <c r="A91" i="4" s="1"/>
  <c r="A92" i="4" s="1"/>
  <c r="A93" i="4" s="1"/>
  <c r="A94" i="4" s="1"/>
  <c r="A95" i="4" s="1"/>
  <c r="A96" i="4" s="1"/>
  <c r="A97" i="4" s="1"/>
  <c r="A75" i="4"/>
  <c r="A76" i="4" s="1"/>
  <c r="A77" i="4" s="1"/>
  <c r="A78" i="4" s="1"/>
  <c r="A79" i="4" s="1"/>
  <c r="A80" i="4" s="1"/>
  <c r="A81" i="4" s="1"/>
  <c r="A82" i="4" s="1"/>
  <c r="A83" i="4" s="1"/>
  <c r="A84" i="4" s="1"/>
  <c r="A85" i="4" s="1"/>
  <c r="A99" i="4"/>
  <c r="A100" i="4" s="1"/>
  <c r="A101" i="4" s="1"/>
  <c r="A102" i="4" s="1"/>
  <c r="A103" i="4" s="1"/>
  <c r="A104" i="4" s="1"/>
  <c r="A105" i="4" s="1"/>
  <c r="A106" i="4" s="1"/>
  <c r="A107" i="4" s="1"/>
  <c r="A108" i="4" s="1"/>
  <c r="A109" i="4" s="1"/>
  <c r="A110" i="4" s="1"/>
  <c r="A111" i="4" s="1"/>
  <c r="A112" i="4" s="1"/>
  <c r="P15" i="4"/>
  <c r="H14" i="4"/>
  <c r="Q15" i="5"/>
  <c r="N14" i="4"/>
  <c r="O15" i="4"/>
  <c r="E15" i="4"/>
  <c r="G7" i="1"/>
  <c r="A20" i="7"/>
  <c r="E15" i="5"/>
  <c r="AH117" i="5" s="1"/>
  <c r="AH118" i="5" s="1"/>
  <c r="G35" i="1"/>
  <c r="G66" i="1"/>
  <c r="G22" i="1"/>
  <c r="G96" i="1"/>
  <c r="G88" i="1" s="1"/>
  <c r="G23" i="1"/>
  <c r="G71" i="1"/>
  <c r="G84" i="1"/>
  <c r="G21" i="1"/>
  <c r="G18" i="1"/>
  <c r="G33" i="1"/>
  <c r="G59" i="1"/>
  <c r="G105" i="1"/>
  <c r="G102" i="1"/>
  <c r="H111" i="1"/>
  <c r="H100" i="1" s="1"/>
  <c r="W127" i="1" s="1"/>
  <c r="H95" i="1"/>
  <c r="H88" i="1" s="1"/>
  <c r="G52" i="1"/>
  <c r="G76" i="1"/>
  <c r="G6" i="5"/>
  <c r="E112" i="7"/>
  <c r="E110" i="7"/>
  <c r="E109" i="7"/>
  <c r="E108" i="7"/>
  <c r="E107" i="7"/>
  <c r="E106" i="7"/>
  <c r="E105" i="7"/>
  <c r="E104" i="7"/>
  <c r="E103" i="7"/>
  <c r="E102" i="7"/>
  <c r="E101" i="7"/>
  <c r="E98" i="7"/>
  <c r="E97" i="7"/>
  <c r="E96" i="7"/>
  <c r="E95" i="7"/>
  <c r="E94" i="7"/>
  <c r="E93" i="7"/>
  <c r="E92" i="7"/>
  <c r="E91" i="7"/>
  <c r="E90" i="7"/>
  <c r="E89" i="7"/>
  <c r="E86" i="7"/>
  <c r="E85" i="7"/>
  <c r="E84" i="7"/>
  <c r="E83" i="7"/>
  <c r="E82" i="7"/>
  <c r="E81" i="7"/>
  <c r="E80" i="7"/>
  <c r="E79" i="7"/>
  <c r="E78" i="7"/>
  <c r="E77" i="7"/>
  <c r="E74" i="7"/>
  <c r="E73" i="7"/>
  <c r="E72" i="7"/>
  <c r="E71" i="7"/>
  <c r="E70" i="7"/>
  <c r="E69" i="7"/>
  <c r="E68" i="7"/>
  <c r="E67" i="7"/>
  <c r="E66" i="7"/>
  <c r="E65" i="7"/>
  <c r="E62" i="7"/>
  <c r="E61" i="7"/>
  <c r="E60" i="7"/>
  <c r="E59" i="7"/>
  <c r="E58" i="7"/>
  <c r="E57" i="7"/>
  <c r="E56" i="7"/>
  <c r="E55" i="7"/>
  <c r="E54" i="7"/>
  <c r="E53" i="7"/>
  <c r="E50" i="7"/>
  <c r="E49" i="7"/>
  <c r="E48" i="7"/>
  <c r="E47" i="7"/>
  <c r="E46" i="7"/>
  <c r="E45" i="7"/>
  <c r="E44" i="7"/>
  <c r="E43" i="7"/>
  <c r="E42" i="7"/>
  <c r="E41" i="7"/>
  <c r="E38" i="7"/>
  <c r="E37" i="7"/>
  <c r="E36" i="7"/>
  <c r="E35" i="7"/>
  <c r="E34" i="7"/>
  <c r="E33" i="7"/>
  <c r="E32" i="7"/>
  <c r="E31" i="7"/>
  <c r="E30" i="7"/>
  <c r="E29" i="7"/>
  <c r="E26" i="7"/>
  <c r="E25" i="7"/>
  <c r="C76" i="4" l="1"/>
  <c r="C28" i="4"/>
  <c r="C64" i="4"/>
  <c r="C16" i="4"/>
  <c r="C100" i="4"/>
  <c r="C52" i="4"/>
  <c r="C88" i="4"/>
  <c r="C40" i="4"/>
  <c r="G28" i="1"/>
  <c r="G64" i="1"/>
  <c r="E21" i="7"/>
  <c r="E17" i="7"/>
  <c r="E16" i="7" s="1"/>
  <c r="E9" i="7"/>
  <c r="B6" i="4"/>
  <c r="C108" i="4"/>
  <c r="C106" i="4"/>
  <c r="C104" i="4"/>
  <c r="C102" i="4"/>
  <c r="C86" i="4"/>
  <c r="C84" i="4"/>
  <c r="C82" i="4"/>
  <c r="C80" i="4"/>
  <c r="C78" i="4"/>
  <c r="C110" i="4"/>
  <c r="C107" i="4"/>
  <c r="C103" i="4"/>
  <c r="C97" i="4"/>
  <c r="C95" i="4"/>
  <c r="C93" i="4"/>
  <c r="C91" i="4"/>
  <c r="C89" i="4"/>
  <c r="C85" i="4"/>
  <c r="C81" i="4"/>
  <c r="C77" i="4"/>
  <c r="C73" i="4"/>
  <c r="C72" i="4"/>
  <c r="C71" i="4"/>
  <c r="C70" i="4"/>
  <c r="C69" i="4"/>
  <c r="C68" i="4"/>
  <c r="C67" i="4"/>
  <c r="C66" i="4"/>
  <c r="C65" i="4"/>
  <c r="C61" i="4"/>
  <c r="C59" i="4"/>
  <c r="C57" i="4"/>
  <c r="C55" i="4"/>
  <c r="C53" i="4"/>
  <c r="C50" i="4"/>
  <c r="C49" i="4"/>
  <c r="C48" i="4"/>
  <c r="C47" i="4"/>
  <c r="C46" i="4"/>
  <c r="C45" i="4"/>
  <c r="C44" i="4"/>
  <c r="C43" i="4"/>
  <c r="C42" i="4"/>
  <c r="C41" i="4"/>
  <c r="C37" i="4"/>
  <c r="C35" i="4"/>
  <c r="C33" i="4"/>
  <c r="C31" i="4"/>
  <c r="C29" i="4"/>
  <c r="C26" i="4"/>
  <c r="C25" i="4"/>
  <c r="C24" i="4"/>
  <c r="C23" i="4"/>
  <c r="C22" i="4"/>
  <c r="C21" i="4"/>
  <c r="C20" i="4"/>
  <c r="C19" i="4"/>
  <c r="C18" i="4"/>
  <c r="B15" i="4"/>
  <c r="B7" i="4"/>
  <c r="C8" i="4"/>
  <c r="C8" i="7" s="1"/>
  <c r="C10" i="4"/>
  <c r="C10" i="7" s="1"/>
  <c r="C12" i="4"/>
  <c r="C12" i="7" s="1"/>
  <c r="C109" i="4"/>
  <c r="C101" i="4"/>
  <c r="C98" i="4"/>
  <c r="C94" i="4"/>
  <c r="C90" i="4"/>
  <c r="C83" i="4"/>
  <c r="C74" i="4"/>
  <c r="C62" i="4"/>
  <c r="C58" i="4"/>
  <c r="C54" i="4"/>
  <c r="C38" i="4"/>
  <c r="C34" i="4"/>
  <c r="C30" i="4"/>
  <c r="C11" i="4"/>
  <c r="C11" i="7" s="1"/>
  <c r="C112" i="4"/>
  <c r="C17" i="4"/>
  <c r="C9" i="4"/>
  <c r="C9" i="7" s="1"/>
  <c r="C111" i="4"/>
  <c r="C105" i="4"/>
  <c r="C96" i="4"/>
  <c r="C92" i="4"/>
  <c r="C79" i="4"/>
  <c r="C60" i="4"/>
  <c r="C56" i="4"/>
  <c r="C36" i="4"/>
  <c r="C32" i="4"/>
  <c r="E23" i="7"/>
  <c r="E19" i="7"/>
  <c r="E11" i="7"/>
  <c r="T121" i="7"/>
  <c r="U135" i="7"/>
  <c r="AC121" i="5"/>
  <c r="AD115" i="4"/>
  <c r="A21" i="7"/>
  <c r="O14" i="4"/>
  <c r="E28" i="7"/>
  <c r="Y119" i="7" s="1"/>
  <c r="E40" i="7"/>
  <c r="Y120" i="7" s="1"/>
  <c r="E52" i="7"/>
  <c r="Y121" i="7" s="1"/>
  <c r="E64" i="7"/>
  <c r="Y122" i="7" s="1"/>
  <c r="E76" i="7"/>
  <c r="Y123" i="7" s="1"/>
  <c r="E88" i="7"/>
  <c r="Y124" i="7" s="1"/>
  <c r="E111" i="7"/>
  <c r="E100" i="7" s="1"/>
  <c r="Y125" i="7" s="1"/>
  <c r="H6" i="5"/>
  <c r="F6" i="4"/>
  <c r="W126" i="1"/>
  <c r="H15" i="1"/>
  <c r="Z120" i="1" s="1"/>
  <c r="Z119" i="1" s="1"/>
  <c r="G100" i="1"/>
  <c r="G16" i="1"/>
  <c r="E14" i="4"/>
  <c r="C40" i="7" l="1"/>
  <c r="AF135" i="4"/>
  <c r="C88" i="7"/>
  <c r="AF139" i="4"/>
  <c r="AF137" i="4"/>
  <c r="C64" i="7"/>
  <c r="AF136" i="4"/>
  <c r="C52" i="7"/>
  <c r="C28" i="7"/>
  <c r="AF134" i="4"/>
  <c r="AF133" i="4"/>
  <c r="C16" i="7"/>
  <c r="C100" i="7"/>
  <c r="AF140" i="4"/>
  <c r="C76" i="7"/>
  <c r="AF138" i="4"/>
  <c r="E7" i="7"/>
  <c r="AE119" i="7" s="1"/>
  <c r="C24" i="8"/>
  <c r="C32" i="7"/>
  <c r="C48" i="8"/>
  <c r="C56" i="7"/>
  <c r="C71" i="8"/>
  <c r="C79" i="7"/>
  <c r="C88" i="8"/>
  <c r="C96" i="7"/>
  <c r="C103" i="8"/>
  <c r="C111" i="7"/>
  <c r="C17" i="7"/>
  <c r="C9" i="8"/>
  <c r="C26" i="8"/>
  <c r="C34" i="7"/>
  <c r="C46" i="8"/>
  <c r="C54" i="7"/>
  <c r="C54" i="8"/>
  <c r="C62" i="7"/>
  <c r="C75" i="8"/>
  <c r="C83" i="7"/>
  <c r="C86" i="8"/>
  <c r="C94" i="7"/>
  <c r="C93" i="8"/>
  <c r="C101" i="7"/>
  <c r="B15" i="7"/>
  <c r="AC118" i="7" s="1"/>
  <c r="B7" i="8"/>
  <c r="AJ134" i="4"/>
  <c r="C19" i="7"/>
  <c r="C11" i="8"/>
  <c r="C21" i="7"/>
  <c r="C13" i="8"/>
  <c r="C23" i="7"/>
  <c r="C15" i="8"/>
  <c r="C25" i="7"/>
  <c r="C17" i="8"/>
  <c r="C21" i="8"/>
  <c r="C29" i="7"/>
  <c r="C25" i="8"/>
  <c r="C33" i="7"/>
  <c r="C29" i="8"/>
  <c r="C37" i="7"/>
  <c r="C42" i="7"/>
  <c r="C34" i="8"/>
  <c r="C44" i="7"/>
  <c r="C36" i="8"/>
  <c r="C46" i="7"/>
  <c r="C38" i="8"/>
  <c r="C48" i="7"/>
  <c r="C40" i="8"/>
  <c r="C50" i="7"/>
  <c r="C42" i="8"/>
  <c r="C47" i="8"/>
  <c r="C55" i="7"/>
  <c r="C51" i="8"/>
  <c r="C59" i="7"/>
  <c r="C65" i="7"/>
  <c r="C57" i="8"/>
  <c r="C67" i="7"/>
  <c r="C59" i="8"/>
  <c r="C69" i="7"/>
  <c r="C61" i="8"/>
  <c r="C71" i="7"/>
  <c r="C63" i="8"/>
  <c r="C73" i="7"/>
  <c r="C65" i="8"/>
  <c r="C73" i="8"/>
  <c r="C81" i="7"/>
  <c r="C81" i="8"/>
  <c r="C89" i="7"/>
  <c r="C85" i="8"/>
  <c r="C93" i="7"/>
  <c r="C89" i="8"/>
  <c r="C97" i="7"/>
  <c r="C99" i="8"/>
  <c r="C107" i="7"/>
  <c r="C70" i="8"/>
  <c r="C78" i="7"/>
  <c r="C74" i="8"/>
  <c r="C82" i="7"/>
  <c r="C78" i="8"/>
  <c r="C86" i="7"/>
  <c r="C96" i="8"/>
  <c r="C104" i="7"/>
  <c r="C100" i="8"/>
  <c r="C108" i="7"/>
  <c r="C28" i="8"/>
  <c r="C36" i="7"/>
  <c r="C52" i="8"/>
  <c r="C60" i="7"/>
  <c r="C84" i="8"/>
  <c r="C92" i="7"/>
  <c r="C97" i="8"/>
  <c r="C105" i="7"/>
  <c r="C112" i="7"/>
  <c r="C104" i="8"/>
  <c r="C22" i="8"/>
  <c r="C30" i="7"/>
  <c r="C30" i="8"/>
  <c r="C38" i="7"/>
  <c r="C50" i="8"/>
  <c r="C58" i="7"/>
  <c r="C66" i="8"/>
  <c r="C74" i="7"/>
  <c r="C82" i="8"/>
  <c r="C90" i="7"/>
  <c r="C90" i="8"/>
  <c r="C98" i="7"/>
  <c r="C109" i="7"/>
  <c r="C101" i="8"/>
  <c r="AJ135" i="4"/>
  <c r="B7" i="7"/>
  <c r="AC119" i="7" s="1"/>
  <c r="C10" i="8"/>
  <c r="C18" i="7"/>
  <c r="C12" i="8"/>
  <c r="C20" i="7"/>
  <c r="C14" i="8"/>
  <c r="C22" i="7"/>
  <c r="C16" i="8"/>
  <c r="C24" i="7"/>
  <c r="C18" i="8"/>
  <c r="C26" i="7"/>
  <c r="C23" i="8"/>
  <c r="C31" i="7"/>
  <c r="C27" i="8"/>
  <c r="C35" i="7"/>
  <c r="C33" i="8"/>
  <c r="C41" i="7"/>
  <c r="C43" i="7"/>
  <c r="C35" i="8"/>
  <c r="C37" i="8"/>
  <c r="C45" i="7"/>
  <c r="C47" i="7"/>
  <c r="C39" i="8"/>
  <c r="C41" i="8"/>
  <c r="C49" i="7"/>
  <c r="C45" i="8"/>
  <c r="C53" i="7"/>
  <c r="C49" i="8"/>
  <c r="C57" i="7"/>
  <c r="C53" i="8"/>
  <c r="C61" i="7"/>
  <c r="C58" i="8"/>
  <c r="C66" i="7"/>
  <c r="C60" i="8"/>
  <c r="C68" i="7"/>
  <c r="C62" i="8"/>
  <c r="C70" i="7"/>
  <c r="C64" i="8"/>
  <c r="C72" i="7"/>
  <c r="C69" i="8"/>
  <c r="C77" i="7"/>
  <c r="C77" i="8"/>
  <c r="C85" i="7"/>
  <c r="C83" i="8"/>
  <c r="C91" i="7"/>
  <c r="C87" i="8"/>
  <c r="C95" i="7"/>
  <c r="C95" i="8"/>
  <c r="C103" i="7"/>
  <c r="C102" i="8"/>
  <c r="C110" i="7"/>
  <c r="C72" i="8"/>
  <c r="C80" i="7"/>
  <c r="C76" i="8"/>
  <c r="C84" i="7"/>
  <c r="C94" i="8"/>
  <c r="C102" i="7"/>
  <c r="C98" i="8"/>
  <c r="C106" i="7"/>
  <c r="B6" i="8"/>
  <c r="B6" i="7"/>
  <c r="U121" i="7"/>
  <c r="S6" i="5"/>
  <c r="R6" i="4" s="1"/>
  <c r="G15" i="1"/>
  <c r="I6" i="5"/>
  <c r="R5" i="5" s="1"/>
  <c r="G6" i="4"/>
  <c r="Y118" i="7"/>
  <c r="Y126" i="7" s="1"/>
  <c r="E15" i="7"/>
  <c r="AE118" i="7" s="1"/>
  <c r="AE117" i="7" s="1"/>
  <c r="A22" i="7"/>
  <c r="X123" i="7" l="1"/>
  <c r="C68" i="8"/>
  <c r="X124" i="7"/>
  <c r="C80" i="8"/>
  <c r="X121" i="7"/>
  <c r="C44" i="8"/>
  <c r="X122" i="7"/>
  <c r="C56" i="8"/>
  <c r="X118" i="7"/>
  <c r="C8" i="8"/>
  <c r="X125" i="7"/>
  <c r="C92" i="8"/>
  <c r="X119" i="7"/>
  <c r="C20" i="8"/>
  <c r="X120" i="7"/>
  <c r="C32" i="8"/>
  <c r="R112" i="5"/>
  <c r="R9" i="5"/>
  <c r="R25" i="5"/>
  <c r="R41" i="5"/>
  <c r="R57" i="5"/>
  <c r="R73" i="5"/>
  <c r="R89" i="5"/>
  <c r="R105" i="5"/>
  <c r="R15" i="5"/>
  <c r="R31" i="5"/>
  <c r="R47" i="5"/>
  <c r="R63" i="5"/>
  <c r="R79" i="5"/>
  <c r="R95" i="5"/>
  <c r="R111" i="5"/>
  <c r="R14" i="5"/>
  <c r="R22" i="5"/>
  <c r="R30" i="5"/>
  <c r="R38" i="5"/>
  <c r="R46" i="5"/>
  <c r="R54" i="5"/>
  <c r="R62" i="5"/>
  <c r="R70" i="5"/>
  <c r="R78" i="5"/>
  <c r="R86" i="5"/>
  <c r="R94" i="5"/>
  <c r="R102" i="5"/>
  <c r="R110" i="5"/>
  <c r="R13" i="5"/>
  <c r="R29" i="5"/>
  <c r="R45" i="5"/>
  <c r="R61" i="5"/>
  <c r="R77" i="5"/>
  <c r="R93" i="5"/>
  <c r="R109" i="5"/>
  <c r="R19" i="5"/>
  <c r="R35" i="5"/>
  <c r="R51" i="5"/>
  <c r="R67" i="5"/>
  <c r="R83" i="5"/>
  <c r="R99" i="5"/>
  <c r="R8" i="5"/>
  <c r="R16" i="5"/>
  <c r="R24" i="5"/>
  <c r="R32" i="5"/>
  <c r="R40" i="5"/>
  <c r="R48" i="5"/>
  <c r="R56" i="5"/>
  <c r="R64" i="5"/>
  <c r="R72" i="5"/>
  <c r="R80" i="5"/>
  <c r="R88" i="5"/>
  <c r="R96" i="5"/>
  <c r="R104" i="5"/>
  <c r="R17" i="5"/>
  <c r="R33" i="5"/>
  <c r="R49" i="5"/>
  <c r="R65" i="5"/>
  <c r="R81" i="5"/>
  <c r="R97" i="5"/>
  <c r="R7" i="5"/>
  <c r="R23" i="5"/>
  <c r="R39" i="5"/>
  <c r="R55" i="5"/>
  <c r="R71" i="5"/>
  <c r="R87" i="5"/>
  <c r="R103" i="5"/>
  <c r="R10" i="5"/>
  <c r="R18" i="5"/>
  <c r="R26" i="5"/>
  <c r="R34" i="5"/>
  <c r="R42" i="5"/>
  <c r="R50" i="5"/>
  <c r="R58" i="5"/>
  <c r="R66" i="5"/>
  <c r="R74" i="5"/>
  <c r="R82" i="5"/>
  <c r="R90" i="5"/>
  <c r="R98" i="5"/>
  <c r="R106" i="5"/>
  <c r="S5" i="5"/>
  <c r="S23" i="5" s="1"/>
  <c r="Q5" i="4"/>
  <c r="Q29" i="4" s="1"/>
  <c r="R21" i="5"/>
  <c r="R37" i="5"/>
  <c r="R53" i="5"/>
  <c r="R69" i="5"/>
  <c r="R85" i="5"/>
  <c r="R101" i="5"/>
  <c r="R11" i="5"/>
  <c r="R27" i="5"/>
  <c r="R43" i="5"/>
  <c r="R59" i="5"/>
  <c r="R75" i="5"/>
  <c r="R91" i="5"/>
  <c r="R107" i="5"/>
  <c r="R12" i="5"/>
  <c r="R20" i="5"/>
  <c r="R28" i="5"/>
  <c r="R36" i="5"/>
  <c r="R44" i="5"/>
  <c r="R52" i="5"/>
  <c r="R60" i="5"/>
  <c r="R68" i="5"/>
  <c r="R76" i="5"/>
  <c r="R84" i="5"/>
  <c r="R92" i="5"/>
  <c r="R100" i="5"/>
  <c r="R108" i="5"/>
  <c r="S7" i="5"/>
  <c r="Q87" i="4"/>
  <c r="A23" i="7"/>
  <c r="M114" i="4"/>
  <c r="K114" i="4"/>
  <c r="I114" i="4"/>
  <c r="G114" i="4"/>
  <c r="H114" i="4"/>
  <c r="L114" i="4"/>
  <c r="J114" i="4"/>
  <c r="N114" i="4"/>
  <c r="D114" i="4"/>
  <c r="D14" i="4" s="1"/>
  <c r="F114" i="4"/>
  <c r="O114" i="4"/>
  <c r="E114" i="4"/>
  <c r="J6" i="5"/>
  <c r="H6" i="4"/>
  <c r="Q72" i="4" l="1"/>
  <c r="Q76" i="4"/>
  <c r="Q27" i="4"/>
  <c r="Q78" i="4"/>
  <c r="Q61" i="4"/>
  <c r="Q57" i="4"/>
  <c r="Q14" i="4"/>
  <c r="Q8" i="4"/>
  <c r="Q39" i="4"/>
  <c r="Q95" i="4"/>
  <c r="Q28" i="4"/>
  <c r="Q88" i="4"/>
  <c r="Q91" i="4"/>
  <c r="Q106" i="4"/>
  <c r="Q58" i="4"/>
  <c r="Q48" i="4"/>
  <c r="Q112" i="4"/>
  <c r="Q22" i="4"/>
  <c r="Q67" i="4"/>
  <c r="Q101" i="4"/>
  <c r="Q92" i="4"/>
  <c r="Q33" i="4"/>
  <c r="S63" i="5"/>
  <c r="Q10" i="4"/>
  <c r="Q18" i="4"/>
  <c r="Q85" i="4"/>
  <c r="Q66" i="4"/>
  <c r="S18" i="5"/>
  <c r="S9" i="5"/>
  <c r="S81" i="5"/>
  <c r="Q36" i="4"/>
  <c r="Q53" i="4"/>
  <c r="Q81" i="4"/>
  <c r="Q105" i="4"/>
  <c r="Q60" i="4"/>
  <c r="Q43" i="4"/>
  <c r="Q86" i="4"/>
  <c r="Q19" i="4"/>
  <c r="Q11" i="4"/>
  <c r="S66" i="5"/>
  <c r="R5" i="4"/>
  <c r="R11" i="4" s="1"/>
  <c r="Q46" i="4"/>
  <c r="Q26" i="4"/>
  <c r="Q32" i="4"/>
  <c r="Q71" i="4"/>
  <c r="Q77" i="4"/>
  <c r="Q49" i="4"/>
  <c r="Q21" i="4"/>
  <c r="S95" i="5"/>
  <c r="S72" i="5"/>
  <c r="S25" i="5"/>
  <c r="S49" i="5"/>
  <c r="S64" i="5"/>
  <c r="S55" i="5"/>
  <c r="S84" i="5"/>
  <c r="S50" i="5"/>
  <c r="S26" i="5"/>
  <c r="S32" i="5"/>
  <c r="S111" i="5"/>
  <c r="S79" i="5"/>
  <c r="S39" i="5"/>
  <c r="S60" i="5"/>
  <c r="S98" i="5"/>
  <c r="S34" i="5"/>
  <c r="S104" i="5"/>
  <c r="S33" i="5"/>
  <c r="S65" i="5"/>
  <c r="S97" i="5"/>
  <c r="S75" i="5"/>
  <c r="S102" i="5"/>
  <c r="S87" i="5"/>
  <c r="S10" i="5"/>
  <c r="S88" i="5"/>
  <c r="S57" i="5"/>
  <c r="S89" i="5"/>
  <c r="S103" i="5"/>
  <c r="S71" i="5"/>
  <c r="S24" i="5"/>
  <c r="S44" i="5"/>
  <c r="S82" i="5"/>
  <c r="S19" i="5"/>
  <c r="S11" i="5"/>
  <c r="S41" i="5"/>
  <c r="S73" i="5"/>
  <c r="S105" i="5"/>
  <c r="S43" i="5"/>
  <c r="S38" i="5"/>
  <c r="Q109" i="4"/>
  <c r="Q94" i="4"/>
  <c r="Q12" i="4"/>
  <c r="S13" i="5"/>
  <c r="S70" i="5"/>
  <c r="Q102" i="4"/>
  <c r="Q110" i="4"/>
  <c r="Q96" i="4"/>
  <c r="Q82" i="4"/>
  <c r="Q68" i="4"/>
  <c r="Q54" i="4"/>
  <c r="Q62" i="4"/>
  <c r="Q37" i="4"/>
  <c r="Q23" i="4"/>
  <c r="Q75" i="4"/>
  <c r="Q7" i="4"/>
  <c r="Q64" i="4"/>
  <c r="Q15" i="4"/>
  <c r="Q13" i="4"/>
  <c r="Q100" i="4"/>
  <c r="Q51" i="4"/>
  <c r="Q50" i="4"/>
  <c r="Q42" i="4"/>
  <c r="Q16" i="4"/>
  <c r="Q63" i="4"/>
  <c r="Q111" i="4"/>
  <c r="Q24" i="4"/>
  <c r="Q20" i="4"/>
  <c r="Q38" i="4"/>
  <c r="Q34" i="4"/>
  <c r="Q30" i="4"/>
  <c r="Q59" i="4"/>
  <c r="Q55" i="4"/>
  <c r="Q73" i="4"/>
  <c r="Q69" i="4"/>
  <c r="Q65" i="4"/>
  <c r="Q83" i="4"/>
  <c r="Q79" i="4"/>
  <c r="Q97" i="4"/>
  <c r="Q93" i="4"/>
  <c r="Q89" i="4"/>
  <c r="Q107" i="4"/>
  <c r="Q103" i="4"/>
  <c r="Q45" i="4"/>
  <c r="Q108" i="4"/>
  <c r="Q80" i="4"/>
  <c r="Q74" i="4"/>
  <c r="Q35" i="4"/>
  <c r="Q99" i="4"/>
  <c r="R61" i="4"/>
  <c r="S47" i="5"/>
  <c r="S31" i="5"/>
  <c r="S16" i="5"/>
  <c r="S100" i="5"/>
  <c r="S68" i="5"/>
  <c r="S52" i="5"/>
  <c r="S36" i="5"/>
  <c r="S17" i="5"/>
  <c r="S106" i="5"/>
  <c r="S90" i="5"/>
  <c r="S74" i="5"/>
  <c r="S58" i="5"/>
  <c r="S42" i="5"/>
  <c r="S27" i="5"/>
  <c r="S8" i="5"/>
  <c r="S80" i="5"/>
  <c r="S96" i="5"/>
  <c r="S112" i="5"/>
  <c r="S15" i="5"/>
  <c r="S22" i="5"/>
  <c r="S29" i="5"/>
  <c r="S37" i="5"/>
  <c r="S45" i="5"/>
  <c r="S53" i="5"/>
  <c r="S61" i="5"/>
  <c r="S69" i="5"/>
  <c r="S77" i="5"/>
  <c r="S85" i="5"/>
  <c r="S93" i="5"/>
  <c r="S101" i="5"/>
  <c r="S109" i="5"/>
  <c r="S91" i="5"/>
  <c r="S59" i="5"/>
  <c r="S28" i="5"/>
  <c r="S92" i="5"/>
  <c r="S48" i="5"/>
  <c r="S14" i="5"/>
  <c r="S86" i="5"/>
  <c r="S54" i="5"/>
  <c r="Q47" i="4"/>
  <c r="Q104" i="4"/>
  <c r="Q70" i="4"/>
  <c r="Q25" i="4"/>
  <c r="Q9" i="4"/>
  <c r="Q41" i="4"/>
  <c r="Q90" i="4"/>
  <c r="Q84" i="4"/>
  <c r="Q56" i="4"/>
  <c r="Q17" i="4"/>
  <c r="Q52" i="4"/>
  <c r="Q40" i="4"/>
  <c r="Q98" i="4"/>
  <c r="Q31" i="4"/>
  <c r="Q44" i="4"/>
  <c r="S107" i="5"/>
  <c r="S83" i="5"/>
  <c r="S51" i="5"/>
  <c r="S20" i="5"/>
  <c r="S76" i="5"/>
  <c r="S40" i="5"/>
  <c r="S110" i="5"/>
  <c r="S78" i="5"/>
  <c r="S46" i="5"/>
  <c r="S99" i="5"/>
  <c r="S67" i="5"/>
  <c r="S35" i="5"/>
  <c r="S108" i="5"/>
  <c r="S56" i="5"/>
  <c r="S21" i="5"/>
  <c r="S94" i="5"/>
  <c r="S62" i="5"/>
  <c r="S30" i="5"/>
  <c r="S12" i="5"/>
  <c r="K6" i="5"/>
  <c r="I6" i="4"/>
  <c r="A24" i="7"/>
  <c r="R58" i="4" l="1"/>
  <c r="R12" i="4"/>
  <c r="R97" i="4"/>
  <c r="R100" i="4"/>
  <c r="R30" i="4"/>
  <c r="R56" i="4"/>
  <c r="R79" i="4"/>
  <c r="R35" i="4"/>
  <c r="R8" i="4"/>
  <c r="R19" i="4"/>
  <c r="R76" i="4"/>
  <c r="R37" i="4"/>
  <c r="R13" i="4"/>
  <c r="R33" i="4"/>
  <c r="R14" i="4"/>
  <c r="R67" i="4"/>
  <c r="R50" i="4"/>
  <c r="R99" i="4"/>
  <c r="R51" i="4"/>
  <c r="R15" i="4"/>
  <c r="R26" i="4"/>
  <c r="R44" i="4"/>
  <c r="R101" i="4"/>
  <c r="R29" i="4"/>
  <c r="R64" i="4"/>
  <c r="R54" i="4"/>
  <c r="R41" i="4"/>
  <c r="R83" i="4"/>
  <c r="R47" i="4"/>
  <c r="R90" i="4"/>
  <c r="R108" i="4"/>
  <c r="R36" i="4"/>
  <c r="R93" i="4"/>
  <c r="R78" i="4"/>
  <c r="R16" i="4"/>
  <c r="R22" i="4"/>
  <c r="R102" i="4"/>
  <c r="R88" i="4"/>
  <c r="R95" i="4"/>
  <c r="R63" i="4"/>
  <c r="R31" i="4"/>
  <c r="R82" i="4"/>
  <c r="R18" i="4"/>
  <c r="R68" i="4"/>
  <c r="R10" i="4"/>
  <c r="R69" i="4"/>
  <c r="R94" i="4"/>
  <c r="R80" i="4"/>
  <c r="R49" i="4"/>
  <c r="R40" i="4"/>
  <c r="R38" i="4"/>
  <c r="R70" i="4"/>
  <c r="R75" i="4"/>
  <c r="R111" i="4"/>
  <c r="R25" i="4"/>
  <c r="R107" i="4"/>
  <c r="R91" i="4"/>
  <c r="R59" i="4"/>
  <c r="R43" i="4"/>
  <c r="R27" i="4"/>
  <c r="R106" i="4"/>
  <c r="R74" i="4"/>
  <c r="R42" i="4"/>
  <c r="R92" i="4"/>
  <c r="R60" i="4"/>
  <c r="R28" i="4"/>
  <c r="R85" i="4"/>
  <c r="R53" i="4"/>
  <c r="R21" i="4"/>
  <c r="R62" i="4"/>
  <c r="R112" i="4"/>
  <c r="R48" i="4"/>
  <c r="R81" i="4"/>
  <c r="R17" i="4"/>
  <c r="R104" i="4"/>
  <c r="R24" i="4"/>
  <c r="R57" i="4"/>
  <c r="R103" i="4"/>
  <c r="R87" i="4"/>
  <c r="R71" i="4"/>
  <c r="R55" i="4"/>
  <c r="R39" i="4"/>
  <c r="R23" i="4"/>
  <c r="R98" i="4"/>
  <c r="R66" i="4"/>
  <c r="R34" i="4"/>
  <c r="R7" i="4"/>
  <c r="R84" i="4"/>
  <c r="R52" i="4"/>
  <c r="R20" i="4"/>
  <c r="R109" i="4"/>
  <c r="R77" i="4"/>
  <c r="R45" i="4"/>
  <c r="R110" i="4"/>
  <c r="R46" i="4"/>
  <c r="R96" i="4"/>
  <c r="R32" i="4"/>
  <c r="R65" i="4"/>
  <c r="R86" i="4"/>
  <c r="R72" i="4"/>
  <c r="R105" i="4"/>
  <c r="R89" i="4"/>
  <c r="R73" i="4"/>
  <c r="R9" i="4"/>
  <c r="A25" i="7"/>
  <c r="L6" i="5"/>
  <c r="J6" i="4"/>
  <c r="M6" i="5" l="1"/>
  <c r="K6" i="4"/>
  <c r="A26" i="7"/>
  <c r="A27" i="7" s="1"/>
  <c r="A28" i="7" s="1"/>
  <c r="A29" i="7" l="1"/>
  <c r="N6" i="5"/>
  <c r="L6" i="4"/>
  <c r="O6" i="5" l="1"/>
  <c r="M6" i="4"/>
  <c r="A30" i="7"/>
  <c r="N6" i="4" l="1"/>
  <c r="P6" i="5"/>
  <c r="AG123" i="5" s="1"/>
  <c r="A31" i="7"/>
  <c r="A32" i="7" l="1"/>
  <c r="O6" i="4"/>
  <c r="F24" i="7" s="1"/>
  <c r="G24" i="7" s="1"/>
  <c r="AG117" i="5"/>
  <c r="AG119" i="5"/>
  <c r="AK119" i="5"/>
  <c r="AG124" i="5"/>
  <c r="AG118" i="5"/>
  <c r="AG122" i="5"/>
  <c r="AG120" i="5"/>
  <c r="AG121" i="5"/>
  <c r="F30" i="7" l="1"/>
  <c r="G30" i="7" s="1"/>
  <c r="AG125" i="5"/>
  <c r="AK118" i="5" s="1"/>
  <c r="AK117" i="5" s="1"/>
  <c r="A33" i="7"/>
  <c r="F33" i="7"/>
  <c r="G33" i="7" s="1"/>
  <c r="F29" i="7"/>
  <c r="AG138" i="4"/>
  <c r="AK135" i="4"/>
  <c r="F21" i="7"/>
  <c r="G21" i="7" s="1"/>
  <c r="AG135" i="4"/>
  <c r="F17" i="7"/>
  <c r="F11" i="7"/>
  <c r="G11" i="7" s="1"/>
  <c r="AG139" i="4"/>
  <c r="AG136" i="4"/>
  <c r="AG137" i="4"/>
  <c r="AG133" i="4"/>
  <c r="F8" i="7"/>
  <c r="F19" i="7"/>
  <c r="G19" i="7" s="1"/>
  <c r="AG140" i="4"/>
  <c r="F25" i="7"/>
  <c r="G25" i="7" s="1"/>
  <c r="F20" i="7"/>
  <c r="G20" i="7" s="1"/>
  <c r="F18" i="7"/>
  <c r="G18" i="7" s="1"/>
  <c r="AG134" i="4"/>
  <c r="F9" i="7"/>
  <c r="G9" i="7" s="1"/>
  <c r="F23" i="7"/>
  <c r="G23" i="7" s="1"/>
  <c r="F22" i="7"/>
  <c r="G22" i="7" s="1"/>
  <c r="F31" i="7"/>
  <c r="G31" i="7" s="1"/>
  <c r="F10" i="7"/>
  <c r="G10" i="7" s="1"/>
  <c r="F32" i="7"/>
  <c r="G32" i="7" s="1"/>
  <c r="F12" i="7"/>
  <c r="G12" i="7" s="1"/>
  <c r="F26" i="7"/>
  <c r="G26" i="7" s="1"/>
  <c r="AG141" i="4" l="1"/>
  <c r="AK134" i="4" s="1"/>
  <c r="AK133" i="4" s="1"/>
  <c r="G29" i="7"/>
  <c r="F34" i="7"/>
  <c r="G34" i="7" s="1"/>
  <c r="A34" i="7"/>
  <c r="F7" i="7"/>
  <c r="AD119" i="7" s="1"/>
  <c r="G8" i="7"/>
  <c r="G7" i="7" s="1"/>
  <c r="F16" i="7"/>
  <c r="G17" i="7"/>
  <c r="G16" i="7" s="1"/>
  <c r="Z118" i="7" l="1"/>
  <c r="A35" i="7"/>
  <c r="F35" i="7"/>
  <c r="G35" i="7" s="1"/>
  <c r="F36" i="7" l="1"/>
  <c r="A36" i="7"/>
  <c r="AB118" i="7"/>
  <c r="AA118" i="7"/>
  <c r="G36" i="7" l="1"/>
  <c r="A37" i="7"/>
  <c r="F37" i="7"/>
  <c r="G37" i="7" s="1"/>
  <c r="F38" i="7" l="1"/>
  <c r="G38" i="7" s="1"/>
  <c r="G28" i="7" s="1"/>
  <c r="A38" i="7"/>
  <c r="A39" i="7" s="1"/>
  <c r="A40" i="7" s="1"/>
  <c r="F28" i="7" l="1"/>
  <c r="F41" i="7"/>
  <c r="A41" i="7"/>
  <c r="G41" i="7" l="1"/>
  <c r="F42" i="7"/>
  <c r="G42" i="7" s="1"/>
  <c r="A42" i="7"/>
  <c r="Z119" i="7"/>
  <c r="AB119" i="7" l="1"/>
  <c r="AA119" i="7"/>
  <c r="F43" i="7"/>
  <c r="G43" i="7" s="1"/>
  <c r="A43" i="7"/>
  <c r="F44" i="7" l="1"/>
  <c r="G44" i="7" s="1"/>
  <c r="A44" i="7"/>
  <c r="F45" i="7" l="1"/>
  <c r="A45" i="7"/>
  <c r="F46" i="7" l="1"/>
  <c r="G46" i="7" s="1"/>
  <c r="A46" i="7"/>
  <c r="G45" i="7"/>
  <c r="F47" i="7" l="1"/>
  <c r="G47" i="7" s="1"/>
  <c r="A47" i="7"/>
  <c r="F48" i="7" l="1"/>
  <c r="G48" i="7" s="1"/>
  <c r="A48" i="7"/>
  <c r="F49" i="7" l="1"/>
  <c r="G49" i="7" s="1"/>
  <c r="A49" i="7"/>
  <c r="F50" i="7" l="1"/>
  <c r="A50" i="7"/>
  <c r="A51" i="7" s="1"/>
  <c r="A52" i="7" s="1"/>
  <c r="G50" i="7" l="1"/>
  <c r="G40" i="7" s="1"/>
  <c r="F40" i="7"/>
  <c r="A53" i="7"/>
  <c r="F53" i="7"/>
  <c r="F54" i="7" l="1"/>
  <c r="G54" i="7" s="1"/>
  <c r="A54" i="7"/>
  <c r="G53" i="7"/>
  <c r="Z120" i="7"/>
  <c r="AA120" i="7" l="1"/>
  <c r="AB120" i="7"/>
  <c r="A55" i="7"/>
  <c r="F55" i="7"/>
  <c r="G55" i="7" s="1"/>
  <c r="F56" i="7" l="1"/>
  <c r="G56" i="7" s="1"/>
  <c r="A56" i="7"/>
  <c r="A57" i="7" l="1"/>
  <c r="F57" i="7"/>
  <c r="G57" i="7" s="1"/>
  <c r="F58" i="7" l="1"/>
  <c r="G58" i="7" s="1"/>
  <c r="A58" i="7"/>
  <c r="A59" i="7" l="1"/>
  <c r="F59" i="7"/>
  <c r="G59" i="7" s="1"/>
  <c r="F60" i="7" l="1"/>
  <c r="G60" i="7" s="1"/>
  <c r="A60" i="7"/>
  <c r="A61" i="7" l="1"/>
  <c r="F61" i="7"/>
  <c r="G61" i="7" s="1"/>
  <c r="F62" i="7" l="1"/>
  <c r="A62" i="7"/>
  <c r="A63" i="7" s="1"/>
  <c r="A64" i="7" s="1"/>
  <c r="G62" i="7" l="1"/>
  <c r="G52" i="7" s="1"/>
  <c r="F52" i="7"/>
  <c r="A65" i="7"/>
  <c r="F65" i="7"/>
  <c r="F66" i="7" l="1"/>
  <c r="G66" i="7" s="1"/>
  <c r="A66" i="7"/>
  <c r="G65" i="7"/>
  <c r="Z121" i="7"/>
  <c r="AB121" i="7" l="1"/>
  <c r="AA121" i="7"/>
  <c r="A67" i="7"/>
  <c r="F67" i="7"/>
  <c r="G67" i="7" s="1"/>
  <c r="F68" i="7" l="1"/>
  <c r="G68" i="7" s="1"/>
  <c r="A68" i="7"/>
  <c r="A69" i="7" l="1"/>
  <c r="F69" i="7"/>
  <c r="G69" i="7" s="1"/>
  <c r="F70" i="7" l="1"/>
  <c r="A70" i="7"/>
  <c r="A71" i="7" l="1"/>
  <c r="F71" i="7"/>
  <c r="G71" i="7" s="1"/>
  <c r="G70" i="7"/>
  <c r="F72" i="7" l="1"/>
  <c r="G72" i="7" s="1"/>
  <c r="A72" i="7"/>
  <c r="A73" i="7" l="1"/>
  <c r="F73" i="7"/>
  <c r="G73" i="7" s="1"/>
  <c r="F74" i="7" l="1"/>
  <c r="A74" i="7"/>
  <c r="A75" i="7" s="1"/>
  <c r="A76" i="7" s="1"/>
  <c r="A77" i="7" l="1"/>
  <c r="F77" i="7"/>
  <c r="G74" i="7"/>
  <c r="G64" i="7" s="1"/>
  <c r="F64" i="7"/>
  <c r="G77" i="7" l="1"/>
  <c r="Z122" i="7"/>
  <c r="F78" i="7"/>
  <c r="G78" i="7" s="1"/>
  <c r="A78" i="7"/>
  <c r="A79" i="7" l="1"/>
  <c r="F79" i="7"/>
  <c r="G79" i="7" s="1"/>
  <c r="AB122" i="7"/>
  <c r="AA122" i="7"/>
  <c r="F80" i="7" l="1"/>
  <c r="A80" i="7"/>
  <c r="G80" i="7" l="1"/>
  <c r="A81" i="7"/>
  <c r="F81" i="7"/>
  <c r="G81" i="7" s="1"/>
  <c r="F82" i="7" l="1"/>
  <c r="G82" i="7" s="1"/>
  <c r="A82" i="7"/>
  <c r="A83" i="7" l="1"/>
  <c r="F83" i="7"/>
  <c r="G83" i="7" s="1"/>
  <c r="F84" i="7" l="1"/>
  <c r="G84" i="7" s="1"/>
  <c r="A84" i="7"/>
  <c r="A85" i="7" l="1"/>
  <c r="F85" i="7"/>
  <c r="G85" i="7" s="1"/>
  <c r="F86" i="7" l="1"/>
  <c r="A86" i="7"/>
  <c r="A87" i="7" s="1"/>
  <c r="A88" i="7" s="1"/>
  <c r="A89" i="7" l="1"/>
  <c r="F89" i="7"/>
  <c r="G86" i="7"/>
  <c r="G76" i="7" s="1"/>
  <c r="F76" i="7"/>
  <c r="Z123" i="7" l="1"/>
  <c r="G89" i="7"/>
  <c r="F90" i="7"/>
  <c r="G90" i="7" s="1"/>
  <c r="A90" i="7"/>
  <c r="A91" i="7" l="1"/>
  <c r="F91" i="7"/>
  <c r="AB123" i="7"/>
  <c r="AA123" i="7"/>
  <c r="F92" i="7" l="1"/>
  <c r="G92" i="7" s="1"/>
  <c r="A92" i="7"/>
  <c r="G91" i="7"/>
  <c r="A93" i="7" l="1"/>
  <c r="F93" i="7"/>
  <c r="G93" i="7" s="1"/>
  <c r="F94" i="7" l="1"/>
  <c r="G94" i="7" s="1"/>
  <c r="A94" i="7"/>
  <c r="A95" i="7" l="1"/>
  <c r="F95" i="7"/>
  <c r="G95" i="7" s="1"/>
  <c r="F96" i="7" l="1"/>
  <c r="G96" i="7" s="1"/>
  <c r="A96" i="7"/>
  <c r="A97" i="7" l="1"/>
  <c r="F97" i="7"/>
  <c r="G97" i="7" s="1"/>
  <c r="F98" i="7" l="1"/>
  <c r="A98" i="7"/>
  <c r="A99" i="7" s="1"/>
  <c r="A100" i="7" s="1"/>
  <c r="G98" i="7" l="1"/>
  <c r="G88" i="7" s="1"/>
  <c r="F88" i="7"/>
  <c r="A101" i="7"/>
  <c r="F101" i="7"/>
  <c r="F102" i="7" l="1"/>
  <c r="G102" i="7" s="1"/>
  <c r="A102" i="7"/>
  <c r="G101" i="7"/>
  <c r="Z124" i="7"/>
  <c r="AB124" i="7" l="1"/>
  <c r="AA124" i="7"/>
  <c r="A103" i="7"/>
  <c r="F103" i="7"/>
  <c r="G103" i="7" s="1"/>
  <c r="F104" i="7" l="1"/>
  <c r="G104" i="7" s="1"/>
  <c r="A104" i="7"/>
  <c r="A105" i="7" l="1"/>
  <c r="F105" i="7"/>
  <c r="G105" i="7" l="1"/>
  <c r="F106" i="7"/>
  <c r="G106" i="7" s="1"/>
  <c r="A106" i="7"/>
  <c r="A107" i="7" l="1"/>
  <c r="F107" i="7"/>
  <c r="G107" i="7" s="1"/>
  <c r="F108" i="7" l="1"/>
  <c r="G108" i="7" s="1"/>
  <c r="A108" i="7"/>
  <c r="A109" i="7" l="1"/>
  <c r="F109" i="7"/>
  <c r="G109" i="7" s="1"/>
  <c r="F110" i="7" l="1"/>
  <c r="A110" i="7"/>
  <c r="A111" i="7" s="1"/>
  <c r="G110" i="7" l="1"/>
  <c r="F100" i="7"/>
  <c r="F111" i="7"/>
  <c r="G111" i="7" s="1"/>
  <c r="A112" i="7"/>
  <c r="F112" i="7" s="1"/>
  <c r="G112" i="7" s="1"/>
  <c r="G100" i="7" l="1"/>
  <c r="G15" i="7" s="1"/>
  <c r="Z125" i="7"/>
  <c r="F15" i="7"/>
  <c r="AD118" i="7" s="1"/>
  <c r="AD117" i="7" s="1"/>
  <c r="AB125" i="7" l="1"/>
  <c r="AA125" i="7"/>
  <c r="Z126" i="7"/>
</calcChain>
</file>

<file path=xl/sharedStrings.xml><?xml version="1.0" encoding="utf-8"?>
<sst xmlns="http://schemas.openxmlformats.org/spreadsheetml/2006/main" count="536" uniqueCount="199">
  <si>
    <t>Other</t>
  </si>
  <si>
    <t>Auto Loan/Lease</t>
  </si>
  <si>
    <t xml:space="preserve">Insurance </t>
  </si>
  <si>
    <t>Mortgage</t>
  </si>
  <si>
    <t>Rent</t>
  </si>
  <si>
    <t>Maintenance</t>
  </si>
  <si>
    <t>Insurance</t>
  </si>
  <si>
    <t>Furniture</t>
  </si>
  <si>
    <t>Household Supplies</t>
  </si>
  <si>
    <t>Groceries</t>
  </si>
  <si>
    <t>Real Estate Tax</t>
  </si>
  <si>
    <t>Phone - Home</t>
  </si>
  <si>
    <t>Phone - Cell</t>
  </si>
  <si>
    <t>Cable</t>
  </si>
  <si>
    <t>Gas</t>
  </si>
  <si>
    <t>Water</t>
  </si>
  <si>
    <t>Electricity</t>
  </si>
  <si>
    <t>Internet</t>
  </si>
  <si>
    <t>Dental</t>
  </si>
  <si>
    <t>Medical</t>
  </si>
  <si>
    <t>Medication</t>
  </si>
  <si>
    <t>Vision/contacts</t>
  </si>
  <si>
    <t>Life Insurance</t>
  </si>
  <si>
    <t>Memberships</t>
  </si>
  <si>
    <t>Dining out</t>
  </si>
  <si>
    <t>Events</t>
  </si>
  <si>
    <t>Subscriptions</t>
  </si>
  <si>
    <t>Movies</t>
  </si>
  <si>
    <t>Music</t>
  </si>
  <si>
    <t>Hobbies</t>
  </si>
  <si>
    <t>Travel/ Vacation</t>
  </si>
  <si>
    <t>Dry Cleaning</t>
  </si>
  <si>
    <t>New Clothes</t>
  </si>
  <si>
    <t>Donations</t>
  </si>
  <si>
    <t>Tuition</t>
  </si>
  <si>
    <t>College Loans</t>
  </si>
  <si>
    <t>Pocket Money</t>
  </si>
  <si>
    <t>Gifts</t>
  </si>
  <si>
    <t>Credit Card</t>
  </si>
  <si>
    <t>Transportation</t>
  </si>
  <si>
    <t>Home</t>
  </si>
  <si>
    <t>Utilities</t>
  </si>
  <si>
    <t>Health</t>
  </si>
  <si>
    <t>Entertainment</t>
  </si>
  <si>
    <t>Miscellaneous</t>
  </si>
  <si>
    <t>Weekly</t>
  </si>
  <si>
    <t>Monthly</t>
  </si>
  <si>
    <t>Semi-Annually</t>
  </si>
  <si>
    <t>Quarterly</t>
  </si>
  <si>
    <t>Yearly</t>
  </si>
  <si>
    <t>Budget</t>
  </si>
  <si>
    <t>Daily</t>
  </si>
  <si>
    <t>January</t>
  </si>
  <si>
    <t>February</t>
  </si>
  <si>
    <t>March</t>
  </si>
  <si>
    <t>April</t>
  </si>
  <si>
    <t>May</t>
  </si>
  <si>
    <t>June</t>
  </si>
  <si>
    <t>July</t>
  </si>
  <si>
    <t>August</t>
  </si>
  <si>
    <t>September</t>
  </si>
  <si>
    <t>October</t>
  </si>
  <si>
    <t>November</t>
  </si>
  <si>
    <t>December</t>
  </si>
  <si>
    <t>Jan</t>
  </si>
  <si>
    <t>Feb</t>
  </si>
  <si>
    <t>Mar</t>
  </si>
  <si>
    <t>Apr</t>
  </si>
  <si>
    <t>Jun</t>
  </si>
  <si>
    <t>Jul</t>
  </si>
  <si>
    <t>Aug</t>
  </si>
  <si>
    <t>Sep</t>
  </si>
  <si>
    <t>Oct</t>
  </si>
  <si>
    <t>Nov</t>
  </si>
  <si>
    <t>Dec</t>
  </si>
  <si>
    <t>Current Month</t>
  </si>
  <si>
    <t>Prior Month</t>
  </si>
  <si>
    <t>Frequency</t>
  </si>
  <si>
    <t>Amount</t>
  </si>
  <si>
    <t>Quick Budget</t>
  </si>
  <si>
    <t>Monthly (avg.)</t>
  </si>
  <si>
    <t>Weekly (avg.)</t>
  </si>
  <si>
    <t>Budget By Month?</t>
  </si>
  <si>
    <t>Simple Budget</t>
  </si>
  <si>
    <t>Tracking</t>
  </si>
  <si>
    <t>Pie Chart</t>
  </si>
  <si>
    <t>Start Mth</t>
  </si>
  <si>
    <t>Chart:</t>
  </si>
  <si>
    <t>Month</t>
  </si>
  <si>
    <t>Budget by</t>
  </si>
  <si>
    <t>Mths/Wks</t>
  </si>
  <si>
    <t>Budgeted</t>
  </si>
  <si>
    <t>Bar Chart</t>
  </si>
  <si>
    <t>Income</t>
  </si>
  <si>
    <t>First Tracking Month</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</si>
  <si>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</si>
  <si>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</si>
  <si>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</si>
  <si>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</si>
  <si>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</si>
  <si>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</si>
  <si>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</si>
  <si>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</si>
  <si>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</si>
  <si>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</si>
  <si>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</si>
  <si>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</si>
  <si>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</si>
  <si>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</si>
  <si>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</si>
  <si>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</si>
  <si>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</si>
  <si>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</si>
  <si>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</si>
  <si>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</si>
  <si>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</si>
  <si>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</si>
  <si>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</si>
  <si>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</si>
  <si>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</si>
  <si>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</si>
  <si>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</si>
  <si>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</si>
  <si>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</si>
  <si>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</si>
  <si>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</si>
  <si>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Budget by Month</t>
  </si>
  <si>
    <t>Salary/Wages (Jane)</t>
  </si>
  <si>
    <t>Spending</t>
  </si>
  <si>
    <t>Net</t>
  </si>
  <si>
    <t>Category Name</t>
  </si>
  <si>
    <t>Compare</t>
  </si>
  <si>
    <t>Spending Chart</t>
  </si>
  <si>
    <t>FAQ's</t>
  </si>
  <si>
    <t>Why is the planner password protected?</t>
  </si>
  <si>
    <t>We password protect our planner in order to maintain the integrity of the calculations (we do not provide the password to unprotect).</t>
  </si>
  <si>
    <t xml:space="preserve">This ensures that the calculations and graphs work properly.  Only the white cells in the planner are open for input; shaded </t>
  </si>
  <si>
    <t>cells are password protected.</t>
  </si>
  <si>
    <t>How can I add additional rows?</t>
  </si>
  <si>
    <t>How do I change the category names?</t>
  </si>
  <si>
    <t>You can change the default categories/subcategories on either one of the budget sheets (Quick Budget or Budget by Month).</t>
  </si>
  <si>
    <t>The Tracking by Day sheet as a way to record your spending habits by day for a single month.  We recommend using this sheet for a month</t>
  </si>
  <si>
    <t>so you get a clear idea of where you money goes and when it goes.  Bad spending habits can be corrected within one month of using this sheet.</t>
  </si>
  <si>
    <t>Once you have recognized these daily habits, we recommend using the monthly tracking sheet thereafter.</t>
  </si>
  <si>
    <t>Why aren't my budget category names flowing through the rest of the sheets in the planner?</t>
  </si>
  <si>
    <t>Why can't I change the category names on Tracking sheet?</t>
  </si>
  <si>
    <t>These new titles will flow through each sheet of the planner, including the Tracking sheet</t>
  </si>
  <si>
    <t xml:space="preserve">*Make sure "Use this budget for comparison purposes" is selected at the top of the budget sheet you decide to use.  Once this selection is made, </t>
  </si>
  <si>
    <t>your new titles will flow through each sheet of the planner.</t>
  </si>
  <si>
    <t>How do I change the width of the columns?</t>
  </si>
  <si>
    <t>Select a cell in the column you would like to widen.  Select Format on the menu bar and then Column, Width…</t>
  </si>
  <si>
    <t>Why doesn't the Quick Budget sheet link to the Budget by Month sheet?</t>
  </si>
  <si>
    <t>Both the Quick Budget and the Budget by Month sheet are budget sheets, but you will need to choose one or the other.  The Quick Budget</t>
  </si>
  <si>
    <t>sheet is meant for budget's that don't change from one month to the next.  The Budget by Month sheet is meant for budgets that vary one</t>
  </si>
  <si>
    <t>month to the next.  It's up to you which one you decide to use.</t>
  </si>
  <si>
    <t>*Make sure you select "Use this budget on Comprison sheet" at the top of your Budget.  This will insure the proper budget information is populated</t>
  </si>
  <si>
    <t>on the Comparison</t>
  </si>
  <si>
    <t>How do I see my figures down to the cent?</t>
  </si>
  <si>
    <t>Select only the white input cells that you would like to adjust.</t>
  </si>
  <si>
    <t xml:space="preserve">Click the $ icon on the Excel Format toolbar. </t>
  </si>
  <si>
    <t>If you don't see a $ icon on the format toolbar, select Format, Cells, Number tab and then Currency.  Click OK.</t>
  </si>
  <si>
    <t>Dining</t>
  </si>
  <si>
    <t>Coffee</t>
  </si>
  <si>
    <t>Takeout</t>
  </si>
  <si>
    <t>fast food</t>
  </si>
  <si>
    <t>Lunch at work</t>
  </si>
  <si>
    <t>Kids</t>
  </si>
  <si>
    <t>Clothes</t>
  </si>
  <si>
    <t>Child care</t>
  </si>
  <si>
    <t>School supplies</t>
  </si>
  <si>
    <t>Babysitter</t>
  </si>
  <si>
    <t>Music lessons</t>
  </si>
  <si>
    <t>401k</t>
  </si>
  <si>
    <t>IRA</t>
  </si>
  <si>
    <t>John's bus pass</t>
  </si>
  <si>
    <t>Bi-Weekly/Fortnight</t>
  </si>
  <si>
    <t>Over Budget</t>
  </si>
  <si>
    <t>Under Budget</t>
  </si>
  <si>
    <t>Use the                                      on the Comparison sheet</t>
  </si>
  <si>
    <t>Salary/Wages</t>
  </si>
  <si>
    <t>Full Year</t>
  </si>
  <si>
    <t xml:space="preserve"> or</t>
  </si>
  <si>
    <t>You are currently working with the demo version of the Budget Planner, so some of the input cells are locked.  When you download</t>
  </si>
  <si>
    <t xml:space="preserve">the purchased version of the Budget Planner, these input cells will no longer be locked. </t>
  </si>
  <si>
    <t>If you decided to purchase the Budget Planner, you will be able to download the expanded version of the Budget Planner.  This expanded</t>
  </si>
  <si>
    <t>version comes with additional rows and categories pre-installed, so you will not have to add rows yourself.</t>
  </si>
  <si>
    <t xml:space="preserve">These new titles will flow through each sheet of the planner.  Be sure to select your Budget sheet for the Comparison sheet (see below image). </t>
  </si>
  <si>
    <t>This will ensure that your category names flow through the rest of the planner.  You will make this selection at the top of your Budget sheet.</t>
  </si>
  <si>
    <t>Why doesn't the Daily Spending sheet link back to the Tracking sheet?</t>
  </si>
  <si>
    <t>If you chose to continue using the Tracking by Day sheet, download the Daily Linked version on the Home sheet of the purchase version of the Budget Planner.</t>
  </si>
  <si>
    <t>Why is my planner a "Read Only" file?</t>
  </si>
  <si>
    <t>First, let's confirm that your Excel file is truly a "Read Only" file.  You can do this by looking at the very top of your Excel program where is says</t>
  </si>
  <si>
    <t>the file name.  If it does say "Read Only" after the file name, than simply save the file to your Desktop using "Save As" and save it using</t>
  </si>
  <si>
    <t>a different file name (i.e. Budget Planner_current year).</t>
  </si>
  <si>
    <t>If you don't see "Read Only" at the very top of the Excel program then you are likely being presented with a password protect message.</t>
  </si>
  <si>
    <t>See "Why is the planner password protected?" above for clarification.</t>
  </si>
  <si>
    <t>Registration</t>
  </si>
  <si>
    <t>Inspection</t>
  </si>
  <si>
    <t>Purchase Budget Planner &gt;&gt;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</si>
</sst>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_(* #,##0_);_(* \(#,##0\);_(* &quot;-&quot;??_);_(@_)"/>
  </numFmts>
  <fonts count="62" x14ac:knownFonts="1">
    <font>
      <sz val="10"/>
      <name val="Arial"/>
    </font>
    <font>
      <sz val="10"/>
      <name val="Arial"/>
      <family val="2"/>
    </font>
    <font>
      <b/>
      <sz val="9"/>
      <name val="Arial"/>
      <family val="2"/>
    </font>
    <font>
      <sz val="9"/>
      <name val="Arial"/>
      <family val="2"/>
    </font>
    <font>
      <sz val="8"/>
      <name val="Arial"/>
      <family val="2"/>
    </font>
    <font>
      <b/>
      <sz val="10"/>
      <name val="Arial"/>
      <family val="2"/>
    </font>
    <font>
      <b/>
      <sz val="9"/>
      <name val="Arial"/>
      <family val="2"/>
    </font>
    <font>
      <sz val="10"/>
      <name val="Arial"/>
      <family val="2"/>
    </font>
    <font>
      <sz val="7"/>
      <name val="Arial"/>
      <family val="2"/>
    </font>
    <font>
      <u/>
      <sz val="10"/>
      <color indexed="12"/>
      <name val="Arial"/>
      <family val="2"/>
    </font>
    <font>
      <b/>
      <sz val="14"/>
      <color indexed="18"/>
      <name val="Arial"/>
      <family val="2"/>
    </font>
    <font>
      <sz val="7"/>
      <color indexed="30"/>
      <name val="Arial"/>
      <family val="2"/>
    </font>
    <font>
      <sz val="9"/>
      <color indexed="18"/>
      <name val="Arial"/>
      <family val="2"/>
    </font>
    <font>
      <b/>
      <sz val="10"/>
      <name val="Arial"/>
      <family val="2"/>
    </font>
    <font>
      <b/>
      <u/>
      <sz val="11"/>
      <name val="Arial"/>
      <family val="2"/>
    </font>
    <font>
      <b/>
      <u/>
      <sz val="10"/>
      <color indexed="12"/>
      <name val="Arial"/>
      <family val="2"/>
    </font>
    <font>
      <b/>
      <u/>
      <sz val="11"/>
      <color indexed="12"/>
      <name val="Arial"/>
      <family val="2"/>
    </font>
    <font>
      <b/>
      <sz val="10"/>
      <color indexed="18"/>
      <name val="Arial"/>
      <family val="2"/>
    </font>
    <font>
      <sz val="10"/>
      <color indexed="18"/>
      <name val="Arial"/>
      <family val="2"/>
    </font>
    <font>
      <i/>
      <sz val="10"/>
      <color indexed="63"/>
      <name val="Arial"/>
      <family val="2"/>
    </font>
    <font>
      <b/>
      <sz val="12"/>
      <color indexed="18"/>
      <name val="Arial"/>
      <family val="2"/>
    </font>
    <font>
      <b/>
      <sz val="14"/>
      <color indexed="18"/>
      <name val="Century Gothic"/>
      <family val="2"/>
    </font>
    <font>
      <i/>
      <sz val="9"/>
      <color indexed="63"/>
      <name val="Arial"/>
      <family val="2"/>
    </font>
    <font>
      <sz val="10"/>
      <color indexed="9"/>
      <name val="Arial"/>
      <family val="2"/>
    </font>
    <font>
      <sz val="10"/>
      <color indexed="9"/>
      <name val="Arial"/>
      <family val="2"/>
    </font>
    <font>
      <sz val="1"/>
      <color indexed="30"/>
      <name val="Arial"/>
      <family val="2"/>
    </font>
    <font>
      <sz val="1"/>
      <name val="Arial"/>
      <family val="2"/>
    </font>
    <font>
      <sz val="10"/>
      <color indexed="12"/>
      <name val="Arial"/>
      <family val="2"/>
    </font>
    <font>
      <b/>
      <sz val="10"/>
      <color indexed="12"/>
      <name val="Arial"/>
      <family val="2"/>
    </font>
    <font>
      <sz val="10"/>
      <color indexed="12"/>
      <name val="Arial"/>
      <family val="2"/>
    </font>
    <font>
      <sz val="11"/>
      <color indexed="9"/>
      <name val="Arial"/>
      <family val="2"/>
    </font>
    <font>
      <sz val="10"/>
      <color indexed="18"/>
      <name val="Arial"/>
      <family val="2"/>
    </font>
    <font>
      <sz val="13"/>
      <name val="Arial Narrow"/>
      <family val="2"/>
    </font>
    <font>
      <b/>
      <sz val="13"/>
      <color indexed="12"/>
      <name val="Arial"/>
      <family val="2"/>
    </font>
    <font>
      <sz val="13"/>
      <color indexed="12"/>
      <name val="Arial"/>
      <family val="2"/>
    </font>
    <font>
      <sz val="8"/>
      <name val="Arial"/>
      <family val="2"/>
    </font>
    <font>
      <sz val="8"/>
      <color indexed="17"/>
      <name val="Verdana"/>
      <family val="2"/>
    </font>
    <font>
      <sz val="10"/>
      <color indexed="10"/>
      <name val="Arial"/>
      <family val="2"/>
    </font>
    <font>
      <b/>
      <sz val="14"/>
      <color indexed="12"/>
      <name val="Arial"/>
      <family val="2"/>
    </font>
    <font>
      <u/>
      <sz val="10"/>
      <color indexed="9"/>
      <name val="Arial"/>
      <family val="2"/>
    </font>
    <font>
      <sz val="9"/>
      <color indexed="9"/>
      <name val="Arial"/>
      <family val="2"/>
    </font>
    <font>
      <u/>
      <sz val="7"/>
      <color indexed="9"/>
      <name val="Arial"/>
      <family val="2"/>
    </font>
    <font>
      <sz val="7"/>
      <color indexed="9"/>
      <name val="Arial"/>
      <family val="2"/>
    </font>
    <font>
      <sz val="8"/>
      <color indexed="9"/>
      <name val="Arial"/>
      <family val="2"/>
    </font>
    <font>
      <b/>
      <sz val="11"/>
      <name val="Arial"/>
      <family val="2"/>
    </font>
    <font>
      <b/>
      <sz val="11"/>
      <color indexed="48"/>
      <name val="Arial"/>
      <family val="2"/>
    </font>
    <font>
      <sz val="7"/>
      <color indexed="22"/>
      <name val="Arial"/>
      <family val="2"/>
    </font>
    <font>
      <b/>
      <sz val="11"/>
      <color indexed="10"/>
      <name val="Arial"/>
      <family val="2"/>
    </font>
    <font>
      <sz val="11"/>
      <color indexed="10"/>
      <name val="Arial"/>
      <family val="2"/>
    </font>
    <font>
      <sz val="7"/>
      <color indexed="10"/>
      <name val="Arial"/>
      <family val="2"/>
    </font>
    <font>
      <b/>
      <sz val="10"/>
      <color indexed="9"/>
      <name val="Arial"/>
      <family val="2"/>
    </font>
    <font>
      <b/>
      <sz val="10"/>
      <color indexed="18"/>
      <name val="Arial"/>
      <family val="2"/>
    </font>
    <font>
      <sz val="10"/>
      <name val="Arial"/>
      <family val="2"/>
    </font>
    <font>
      <sz val="10"/>
      <color indexed="30"/>
      <name val="Arial"/>
      <family val="2"/>
    </font>
    <font>
      <b/>
      <sz val="10"/>
      <color indexed="12"/>
      <name val="Arial"/>
      <family val="2"/>
    </font>
    <font>
      <sz val="10"/>
      <name val="Arial"/>
      <family val="2"/>
    </font>
    <font>
      <b/>
      <sz val="13"/>
      <color indexed="12"/>
      <name val="Arial"/>
      <family val="2"/>
    </font>
    <font>
      <sz val="13"/>
      <color indexed="12"/>
      <name val="Arial"/>
      <family val="2"/>
    </font>
    <font>
      <sz val="10"/>
      <color indexed="30"/>
      <name val="Arial"/>
      <family val="2"/>
    </font>
    <font>
      <u/>
      <sz val="10"/>
      <color indexed="12"/>
      <name val="Arial"/>
      <family val="2"/>
    </font>
    <font>
      <sz val="10"/>
      <color rgb="FF000000"/>
      <name val="Arial"/>
      <family val="2"/>
    </font>
    <font>
      <b/>
      <u/>
      <sz val="12"/>
      <color theme="0"/>
      <name val="Arial"/>
      <family val="2"/>
    </font>
  </fonts>
  <fills count="5">
    <fill>
      <patternFill patternType="none"/>
    </fill>
    <fill>
      <patternFill patternType="gray125"/>
    </fill>
    <fill>
      <patternFill patternType="solid">
        <fgColor indexed="39"/>
        <bgColor indexed="64"/>
      </patternFill>
    </fill>
    <fill>
      <patternFill patternType="solid">
        <fgColor indexed="48"/>
        <bgColor indexed="64"/>
      </patternFill>
    </fill>
    <fill>
      <patternFill patternType="solid">
        <fgColor rgb="FFFF0000"/>
        <bgColor indexed="64"/>
      </patternFill>
    </fill>
  </fills>
  <borders count="16">
    <border>
      <left/>
      <right/>
      <top/>
      <bottom/>
      <diagonal/>
    </border>
    <border>
      <left style="thin">
        <color indexed="24"/>
      </left>
      <right/>
      <top/>
      <bottom/>
      <diagonal/>
    </border>
    <border>
      <left style="thin">
        <color indexed="24"/>
      </left>
      <right/>
      <top/>
      <bottom style="thin">
        <color indexed="24"/>
      </bottom>
      <diagonal/>
    </border>
    <border>
      <left/>
      <right/>
      <top style="thin">
        <color indexed="24"/>
      </top>
      <bottom/>
      <diagonal/>
    </border>
    <border>
      <left/>
      <right/>
      <top/>
      <bottom style="thin">
        <color indexed="24"/>
      </bottom>
      <diagonal/>
    </border>
    <border>
      <left/>
      <right style="thin">
        <color indexed="24"/>
      </right>
      <top/>
      <bottom style="thin">
        <color indexed="24"/>
      </bottom>
      <diagonal/>
    </border>
    <border>
      <left style="thin">
        <color indexed="24"/>
      </left>
      <right style="thin">
        <color indexed="55"/>
      </right>
      <top/>
      <bottom/>
      <diagonal/>
    </border>
    <border>
      <left style="thin">
        <color indexed="24"/>
      </left>
      <right/>
      <top style="thin">
        <color indexed="24"/>
      </top>
      <bottom/>
      <diagonal/>
    </border>
    <border>
      <left/>
      <right style="thin">
        <color indexed="24"/>
      </right>
      <top style="thin">
        <color indexed="24"/>
      </top>
      <bottom/>
      <diagonal/>
    </border>
    <border>
      <left/>
      <right style="thin">
        <color indexed="24"/>
      </right>
      <top/>
      <bottom/>
      <diagonal/>
    </border>
    <border>
      <left style="thick">
        <color indexed="45"/>
      </left>
      <right/>
      <top style="thick">
        <color indexed="45"/>
      </top>
      <bottom style="thick">
        <color indexed="45"/>
      </bottom>
      <diagonal/>
    </border>
    <border>
      <left/>
      <right/>
      <top style="thick">
        <color indexed="45"/>
      </top>
      <bottom style="thick">
        <color indexed="45"/>
      </bottom>
      <diagonal/>
    </border>
    <border>
      <left/>
      <right style="thick">
        <color indexed="45"/>
      </right>
      <top style="thick">
        <color indexed="45"/>
      </top>
      <bottom style="thick">
        <color indexed="45"/>
      </bottom>
      <diagonal/>
    </border>
    <border>
      <left/>
      <right/>
      <top style="thin">
        <color indexed="24"/>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55"/>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217">
    <xf numFmtId="0" fontId="0" fillId="0" borderId="0" xfId="0"/>
    <xf numFmtId="0" fontId="6" fillId="2" borderId="1" xfId="0" applyFont="1" applyFill="1" applyBorder="1" applyProtection="1">
      <protection hidden="1"/>
    </xf>
    <xf numFmtId="0" fontId="7" fillId="2" borderId="2" xfId="0" applyFont="1" applyFill="1" applyBorder="1" applyProtection="1">
      <protection hidden="1"/>
    </xf>
    <xf numFmtId="0" fontId="0" fillId="0" borderId="0" xfId="0" applyProtection="1">
      <protection hidden="1"/>
    </xf>
    <xf numFmtId="0" fontId="3" fillId="2" borderId="3" xfId="0" applyFont="1" applyFill="1" applyBorder="1" applyProtection="1">
      <protection hidden="1"/>
    </xf>
    <xf numFmtId="0" fontId="18" fillId="2" borderId="0" xfId="0" applyFont="1" applyFill="1" applyBorder="1" applyProtection="1">
      <protection hidden="1"/>
    </xf>
    <xf numFmtId="164" fontId="17" fillId="2" borderId="0" xfId="2" applyNumberFormat="1" applyFont="1" applyFill="1" applyBorder="1" applyProtection="1">
      <protection hidden="1"/>
    </xf>
    <xf numFmtId="0" fontId="0" fillId="2" borderId="1" xfId="0" applyFill="1" applyBorder="1" applyProtection="1">
      <protection hidden="1"/>
    </xf>
    <xf numFmtId="0" fontId="3" fillId="2" borderId="0" xfId="0" applyFont="1" applyFill="1" applyBorder="1" applyProtection="1">
      <protection hidden="1"/>
    </xf>
    <xf numFmtId="0" fontId="6" fillId="2" borderId="2" xfId="0" applyFont="1" applyFill="1" applyBorder="1" applyProtection="1">
      <protection hidden="1"/>
    </xf>
    <xf numFmtId="0" fontId="3" fillId="2" borderId="4" xfId="0" applyFont="1" applyFill="1" applyBorder="1" applyProtection="1">
      <protection hidden="1"/>
    </xf>
    <xf numFmtId="0" fontId="0" fillId="2" borderId="4" xfId="0" applyFill="1" applyBorder="1" applyProtection="1">
      <protection hidden="1"/>
    </xf>
    <xf numFmtId="0" fontId="0" fillId="2" borderId="5" xfId="0" applyFill="1" applyBorder="1" applyProtection="1">
      <protection hidden="1"/>
    </xf>
    <xf numFmtId="164" fontId="0" fillId="0" borderId="0" xfId="0" applyNumberFormat="1" applyProtection="1">
      <protection hidden="1"/>
    </xf>
    <xf numFmtId="0" fontId="0" fillId="0" borderId="0" xfId="0" applyFill="1" applyProtection="1">
      <protection hidden="1"/>
    </xf>
    <xf numFmtId="0" fontId="17" fillId="2" borderId="0" xfId="0" applyFont="1" applyFill="1" applyBorder="1" applyProtection="1">
      <protection hidden="1"/>
    </xf>
    <xf numFmtId="0" fontId="23" fillId="0" borderId="0" xfId="0" applyFont="1" applyFill="1" applyProtection="1">
      <protection hidden="1"/>
    </xf>
    <xf numFmtId="0" fontId="0" fillId="0" borderId="0" xfId="0" applyFill="1"/>
    <xf numFmtId="0" fontId="3" fillId="2" borderId="0" xfId="0" applyFont="1" applyFill="1" applyBorder="1" applyProtection="1"/>
    <xf numFmtId="0" fontId="6" fillId="2" borderId="1" xfId="0" applyFont="1" applyFill="1" applyBorder="1" applyProtection="1"/>
    <xf numFmtId="0" fontId="2"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10" fillId="0" borderId="0" xfId="0" applyFont="1" applyFill="1" applyProtection="1">
      <protection hidden="1"/>
    </xf>
    <xf numFmtId="0" fontId="13" fillId="0" borderId="0" xfId="0" applyFont="1" applyFill="1" applyProtection="1">
      <protection hidden="1"/>
    </xf>
    <xf numFmtId="0" fontId="13" fillId="0" borderId="0" xfId="0" applyFont="1" applyFill="1" applyAlignment="1" applyProtection="1">
      <alignment vertical="center"/>
      <protection hidden="1"/>
    </xf>
    <xf numFmtId="0" fontId="0" fillId="0" borderId="0" xfId="0" applyFill="1" applyAlignment="1" applyProtection="1">
      <protection hidden="1"/>
    </xf>
    <xf numFmtId="0" fontId="29" fillId="0" borderId="0" xfId="0" applyFont="1" applyFill="1" applyProtection="1">
      <protection hidden="1"/>
    </xf>
    <xf numFmtId="0" fontId="11" fillId="0" borderId="0" xfId="0" applyFont="1" applyFill="1" applyProtection="1">
      <protection hidden="1"/>
    </xf>
    <xf numFmtId="0" fontId="8" fillId="0" borderId="0" xfId="0" applyFont="1" applyFill="1" applyProtection="1">
      <protection hidden="1"/>
    </xf>
    <xf numFmtId="0" fontId="0" fillId="0" borderId="0" xfId="0" applyFill="1" applyBorder="1" applyProtection="1">
      <protection hidden="1"/>
    </xf>
    <xf numFmtId="0" fontId="22" fillId="0" borderId="0" xfId="0" applyFont="1" applyFill="1" applyAlignment="1" applyProtection="1">
      <alignment vertical="center"/>
      <protection hidden="1"/>
    </xf>
    <xf numFmtId="0" fontId="0" fillId="0" borderId="0" xfId="0" applyFill="1" applyAlignment="1">
      <alignment vertical="center"/>
    </xf>
    <xf numFmtId="0" fontId="22" fillId="0" borderId="0" xfId="0" applyFont="1" applyFill="1" applyProtection="1">
      <protection hidden="1"/>
    </xf>
    <xf numFmtId="0" fontId="19" fillId="0" borderId="0" xfId="0" applyFont="1" applyFill="1" applyProtection="1">
      <protection hidden="1"/>
    </xf>
    <xf numFmtId="164" fontId="0" fillId="0" borderId="0" xfId="0" applyNumberFormat="1" applyFill="1" applyProtection="1">
      <protection hidden="1"/>
    </xf>
    <xf numFmtId="0" fontId="25" fillId="0" borderId="0" xfId="0" applyFont="1" applyFill="1" applyProtection="1">
      <protection hidden="1"/>
    </xf>
    <xf numFmtId="0" fontId="12" fillId="0" borderId="0" xfId="0" applyFont="1" applyFill="1" applyProtection="1">
      <protection hidden="1"/>
    </xf>
    <xf numFmtId="0" fontId="26" fillId="0" borderId="0" xfId="0" applyFont="1" applyFill="1" applyProtection="1">
      <protection hidden="1"/>
    </xf>
    <xf numFmtId="0" fontId="31" fillId="0" borderId="0" xfId="0" applyFont="1"/>
    <xf numFmtId="0" fontId="31" fillId="0" borderId="0" xfId="0" applyFont="1" applyFill="1"/>
    <xf numFmtId="0" fontId="15"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protection hidden="1"/>
    </xf>
    <xf numFmtId="0" fontId="6" fillId="0" borderId="0" xfId="0" applyFont="1" applyFill="1" applyAlignment="1" applyProtection="1">
      <alignment horizontal="left" vertical="top"/>
      <protection hidden="1"/>
    </xf>
    <xf numFmtId="0" fontId="17" fillId="0" borderId="0" xfId="0" applyFont="1" applyFill="1" applyAlignment="1" applyProtection="1">
      <alignment horizontal="center"/>
      <protection hidden="1"/>
    </xf>
    <xf numFmtId="0" fontId="13" fillId="0" borderId="0" xfId="0" applyFont="1" applyFill="1" applyAlignment="1" applyProtection="1">
      <alignment horizontal="centerContinuous" vertical="top"/>
      <protection hidden="1"/>
    </xf>
    <xf numFmtId="0" fontId="21" fillId="0" borderId="0" xfId="0" applyFont="1" applyFill="1" applyAlignment="1" applyProtection="1">
      <alignment horizontal="centerContinuous"/>
      <protection hidden="1"/>
    </xf>
    <xf numFmtId="0" fontId="13" fillId="0" borderId="0" xfId="0" applyFont="1" applyFill="1" applyAlignment="1" applyProtection="1">
      <alignment horizontal="centerContinuous"/>
      <protection hidden="1"/>
    </xf>
    <xf numFmtId="0" fontId="20" fillId="0" borderId="0" xfId="0" applyFont="1" applyFill="1" applyAlignment="1" applyProtection="1">
      <alignment horizontal="center" vertical="center"/>
      <protection hidden="1"/>
    </xf>
    <xf numFmtId="0" fontId="6" fillId="0" borderId="0" xfId="0" applyFont="1" applyFill="1" applyAlignment="1" applyProtection="1">
      <alignment horizontal="left"/>
      <protection hidden="1"/>
    </xf>
    <xf numFmtId="0" fontId="20" fillId="0" borderId="0" xfId="0" applyFont="1" applyFill="1" applyAlignment="1" applyProtection="1">
      <alignment vertical="center"/>
      <protection hidden="1"/>
    </xf>
    <xf numFmtId="0" fontId="32" fillId="3" borderId="3" xfId="0" applyFont="1" applyFill="1" applyBorder="1" applyProtection="1">
      <protection hidden="1"/>
    </xf>
    <xf numFmtId="0" fontId="30" fillId="3" borderId="3" xfId="0" applyFont="1" applyFill="1" applyBorder="1" applyAlignment="1" applyProtection="1">
      <alignment horizontal="center" vertical="center"/>
      <protection hidden="1"/>
    </xf>
    <xf numFmtId="0" fontId="0" fillId="3" borderId="3" xfId="0" applyFill="1" applyBorder="1" applyProtection="1">
      <protection hidden="1"/>
    </xf>
    <xf numFmtId="0" fontId="3" fillId="3" borderId="3" xfId="0" applyFont="1" applyFill="1" applyBorder="1" applyProtection="1">
      <protection hidden="1"/>
    </xf>
    <xf numFmtId="0" fontId="6" fillId="2" borderId="6" xfId="0" applyFont="1" applyFill="1" applyBorder="1" applyProtection="1">
      <protection hidden="1"/>
    </xf>
    <xf numFmtId="0" fontId="12" fillId="0" borderId="0" xfId="0" applyFont="1" applyFill="1" applyBorder="1" applyProtection="1">
      <protection hidden="1"/>
    </xf>
    <xf numFmtId="0" fontId="13"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0" fillId="0" borderId="0" xfId="0" applyFill="1" applyBorder="1" applyAlignment="1" applyProtection="1">
      <alignment vertical="center"/>
      <protection hidden="1"/>
    </xf>
    <xf numFmtId="0" fontId="24" fillId="3" borderId="3" xfId="0" applyFont="1" applyFill="1" applyBorder="1" applyAlignment="1" applyProtection="1">
      <alignment horizontal="center" vertical="center"/>
      <protection hidden="1"/>
    </xf>
    <xf numFmtId="0" fontId="35" fillId="0" borderId="0" xfId="0" applyFont="1" applyFill="1" applyBorder="1" applyAlignment="1" applyProtection="1">
      <alignment vertical="center"/>
      <protection hidden="1"/>
    </xf>
    <xf numFmtId="0" fontId="13" fillId="0" borderId="0" xfId="0" applyFont="1" applyFill="1" applyBorder="1" applyAlignment="1" applyProtection="1">
      <alignment vertical="top"/>
      <protection hidden="1"/>
    </xf>
    <xf numFmtId="0" fontId="37" fillId="0" borderId="0" xfId="0" applyFont="1" applyProtection="1">
      <protection hidden="1"/>
    </xf>
    <xf numFmtId="0" fontId="37" fillId="0" borderId="0" xfId="0" applyFont="1" applyFill="1" applyProtection="1">
      <protection hidden="1"/>
    </xf>
    <xf numFmtId="0" fontId="30" fillId="3" borderId="3" xfId="0" applyFont="1" applyFill="1" applyBorder="1" applyAlignment="1" applyProtection="1">
      <alignment horizontal="center" vertical="center" wrapText="1"/>
      <protection hidden="1"/>
    </xf>
    <xf numFmtId="0" fontId="30" fillId="0" borderId="0" xfId="0" applyFont="1" applyFill="1" applyBorder="1" applyProtection="1">
      <protection hidden="1"/>
    </xf>
    <xf numFmtId="5" fontId="6" fillId="2" borderId="4" xfId="0" applyNumberFormat="1" applyFont="1" applyFill="1" applyBorder="1" applyProtection="1">
      <protection hidden="1"/>
    </xf>
    <xf numFmtId="5" fontId="0" fillId="2" borderId="5" xfId="0" applyNumberFormat="1" applyFill="1" applyBorder="1" applyProtection="1">
      <protection hidden="1"/>
    </xf>
    <xf numFmtId="5" fontId="0" fillId="2" borderId="4" xfId="0" applyNumberFormat="1" applyFill="1" applyBorder="1" applyProtection="1">
      <protection hidden="1"/>
    </xf>
    <xf numFmtId="164" fontId="23" fillId="0" borderId="0" xfId="0" applyNumberFormat="1" applyFont="1" applyProtection="1">
      <protection hidden="1"/>
    </xf>
    <xf numFmtId="0" fontId="23" fillId="0" borderId="0" xfId="0" applyFont="1" applyProtection="1">
      <protection hidden="1"/>
    </xf>
    <xf numFmtId="0" fontId="23" fillId="0" borderId="0" xfId="0" applyFont="1" applyFill="1" applyBorder="1" applyProtection="1">
      <protection hidden="1"/>
    </xf>
    <xf numFmtId="0" fontId="39" fillId="0" borderId="0" xfId="0" applyFont="1" applyFill="1" applyBorder="1" applyProtection="1">
      <protection hidden="1"/>
    </xf>
    <xf numFmtId="164" fontId="40" fillId="0" borderId="0" xfId="0" applyNumberFormat="1" applyFont="1" applyFill="1" applyBorder="1" applyProtection="1">
      <protection hidden="1"/>
    </xf>
    <xf numFmtId="0" fontId="23" fillId="0" borderId="0" xfId="0" applyFont="1" applyFill="1" applyProtection="1">
      <protection locked="0" hidden="1"/>
    </xf>
    <xf numFmtId="0" fontId="41" fillId="0" borderId="0" xfId="0" applyFont="1" applyFill="1" applyProtection="1">
      <protection hidden="1"/>
    </xf>
    <xf numFmtId="0" fontId="42" fillId="0" borderId="0" xfId="0" applyFont="1" applyFill="1" applyProtection="1">
      <protection hidden="1"/>
    </xf>
    <xf numFmtId="0" fontId="42" fillId="0" borderId="0" xfId="0" applyFont="1" applyProtection="1">
      <protection hidden="1"/>
    </xf>
    <xf numFmtId="167" fontId="42" fillId="0" borderId="0" xfId="1" applyNumberFormat="1" applyFont="1" applyFill="1" applyProtection="1">
      <protection hidden="1"/>
    </xf>
    <xf numFmtId="164" fontId="42" fillId="0" borderId="0" xfId="0" applyNumberFormat="1" applyFont="1" applyProtection="1">
      <protection hidden="1"/>
    </xf>
    <xf numFmtId="0" fontId="42" fillId="0" borderId="0" xfId="0" applyFont="1" applyFill="1" applyProtection="1">
      <protection locked="0" hidden="1"/>
    </xf>
    <xf numFmtId="164" fontId="42" fillId="0" borderId="0" xfId="0" applyNumberFormat="1" applyFont="1" applyFill="1" applyProtection="1">
      <protection hidden="1"/>
    </xf>
    <xf numFmtId="164" fontId="43" fillId="0" borderId="0" xfId="2" applyNumberFormat="1" applyFont="1" applyFill="1" applyBorder="1" applyProtection="1">
      <protection hidden="1"/>
    </xf>
    <xf numFmtId="0" fontId="44" fillId="0" borderId="0" xfId="0" applyFont="1"/>
    <xf numFmtId="0" fontId="45" fillId="0" borderId="0" xfId="0" applyFont="1"/>
    <xf numFmtId="0" fontId="46" fillId="0" borderId="0" xfId="0" applyFont="1" applyFill="1" applyProtection="1">
      <protection hidden="1"/>
    </xf>
    <xf numFmtId="0" fontId="37" fillId="0" borderId="0" xfId="0" applyFont="1" applyFill="1" applyBorder="1" applyProtection="1">
      <protection hidden="1"/>
    </xf>
    <xf numFmtId="164" fontId="37" fillId="0" borderId="0" xfId="0" applyNumberFormat="1" applyFont="1" applyProtection="1">
      <protection hidden="1"/>
    </xf>
    <xf numFmtId="0" fontId="6" fillId="0" borderId="2" xfId="0" applyFont="1" applyFill="1" applyBorder="1" applyProtection="1">
      <protection hidden="1"/>
    </xf>
    <xf numFmtId="0" fontId="3" fillId="0" borderId="4" xfId="0" applyFont="1" applyFill="1" applyBorder="1" applyProtection="1">
      <protection hidden="1"/>
    </xf>
    <xf numFmtId="0" fontId="35" fillId="0" borderId="4" xfId="0" applyFont="1" applyFill="1" applyBorder="1" applyAlignment="1" applyProtection="1">
      <alignment vertical="center"/>
      <protection hidden="1"/>
    </xf>
    <xf numFmtId="0" fontId="14" fillId="0" borderId="7" xfId="0" applyFont="1" applyFill="1" applyBorder="1" applyProtection="1">
      <protection hidden="1"/>
    </xf>
    <xf numFmtId="0" fontId="36" fillId="0" borderId="3" xfId="0" applyFont="1" applyFill="1" applyBorder="1" applyAlignment="1" applyProtection="1">
      <alignment horizontal="center" vertical="center" wrapText="1"/>
      <protection hidden="1"/>
    </xf>
    <xf numFmtId="0" fontId="0" fillId="0" borderId="8" xfId="0" applyFill="1" applyBorder="1" applyProtection="1">
      <protection hidden="1"/>
    </xf>
    <xf numFmtId="5" fontId="6" fillId="0" borderId="4" xfId="0" applyNumberFormat="1" applyFont="1" applyFill="1" applyBorder="1" applyProtection="1">
      <protection hidden="1"/>
    </xf>
    <xf numFmtId="5" fontId="0" fillId="0" borderId="5" xfId="0" applyNumberFormat="1" applyFill="1" applyBorder="1" applyProtection="1">
      <protection hidden="1"/>
    </xf>
    <xf numFmtId="164" fontId="23" fillId="0" borderId="0" xfId="0" applyNumberFormat="1" applyFont="1" applyFill="1" applyBorder="1" applyProtection="1">
      <protection hidden="1"/>
    </xf>
    <xf numFmtId="164" fontId="41" fillId="0" borderId="0" xfId="0" applyNumberFormat="1" applyFont="1" applyFill="1" applyProtection="1">
      <protection hidden="1"/>
    </xf>
    <xf numFmtId="0" fontId="40" fillId="0" borderId="0" xfId="0" applyFont="1" applyFill="1" applyAlignment="1" applyProtection="1">
      <alignment horizontal="center"/>
      <protection hidden="1"/>
    </xf>
    <xf numFmtId="0" fontId="39" fillId="0" borderId="0" xfId="0" applyFont="1" applyFill="1" applyProtection="1">
      <protection hidden="1"/>
    </xf>
    <xf numFmtId="0" fontId="39" fillId="0" borderId="0" xfId="0" applyFont="1" applyFill="1" applyAlignment="1" applyProtection="1">
      <protection hidden="1"/>
    </xf>
    <xf numFmtId="0" fontId="40" fillId="0" borderId="0" xfId="0" applyFont="1" applyFill="1" applyProtection="1">
      <protection hidden="1"/>
    </xf>
    <xf numFmtId="164" fontId="40" fillId="0" borderId="0" xfId="0" applyNumberFormat="1" applyFont="1" applyFill="1" applyProtection="1">
      <protection hidden="1"/>
    </xf>
    <xf numFmtId="167" fontId="23" fillId="0" borderId="0" xfId="1" applyNumberFormat="1" applyFont="1" applyFill="1" applyProtection="1">
      <protection hidden="1"/>
    </xf>
    <xf numFmtId="165" fontId="23" fillId="0" borderId="0" xfId="0" applyNumberFormat="1" applyFont="1" applyFill="1" applyProtection="1">
      <protection hidden="1"/>
    </xf>
    <xf numFmtId="0" fontId="0" fillId="0" borderId="0" xfId="0" applyAlignment="1"/>
    <xf numFmtId="0" fontId="23" fillId="0" borderId="0" xfId="0" applyFont="1" applyFill="1" applyProtection="1">
      <protection locked="0"/>
    </xf>
    <xf numFmtId="0" fontId="10" fillId="0" borderId="0" xfId="0" applyFont="1" applyFill="1" applyAlignment="1" applyProtection="1">
      <protection hidden="1"/>
    </xf>
    <xf numFmtId="0" fontId="17"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49" fillId="0" borderId="0" xfId="0" applyFont="1" applyFill="1" applyProtection="1">
      <protection hidden="1"/>
    </xf>
    <xf numFmtId="0" fontId="23" fillId="0" borderId="0" xfId="0" applyFont="1"/>
    <xf numFmtId="0" fontId="37" fillId="0" borderId="0" xfId="0" applyFont="1"/>
    <xf numFmtId="164" fontId="17" fillId="2" borderId="9" xfId="2" applyNumberFormat="1" applyFont="1" applyFill="1" applyBorder="1" applyProtection="1">
      <protection hidden="1"/>
    </xf>
    <xf numFmtId="164" fontId="28" fillId="2" borderId="0" xfId="2" applyNumberFormat="1" applyFont="1" applyFill="1" applyBorder="1" applyProtection="1">
      <protection hidden="1"/>
    </xf>
    <xf numFmtId="164" fontId="28" fillId="2" borderId="9" xfId="2" applyNumberFormat="1" applyFont="1" applyFill="1" applyBorder="1" applyProtection="1">
      <protection hidden="1"/>
    </xf>
    <xf numFmtId="5" fontId="17" fillId="2" borderId="9" xfId="2" applyNumberFormat="1" applyFont="1" applyFill="1" applyBorder="1" applyProtection="1">
      <protection hidden="1"/>
    </xf>
    <xf numFmtId="5" fontId="17" fillId="2" borderId="0" xfId="2" applyNumberFormat="1" applyFont="1" applyFill="1" applyBorder="1" applyProtection="1">
      <protection hidden="1"/>
    </xf>
    <xf numFmtId="0" fontId="50" fillId="0" borderId="0" xfId="0" applyFont="1" applyFill="1" applyProtection="1">
      <protection hidden="1"/>
    </xf>
    <xf numFmtId="0" fontId="7" fillId="0" borderId="0" xfId="0" applyFont="1"/>
    <xf numFmtId="0" fontId="1" fillId="0" borderId="14" xfId="0" applyFont="1" applyFill="1" applyBorder="1" applyProtection="1">
      <protection locked="0"/>
    </xf>
    <xf numFmtId="0" fontId="13" fillId="0" borderId="14" xfId="0" applyFont="1" applyFill="1" applyBorder="1" applyProtection="1">
      <protection locked="0"/>
    </xf>
    <xf numFmtId="0" fontId="7" fillId="0" borderId="14" xfId="0" applyFont="1" applyFill="1" applyBorder="1" applyProtection="1">
      <protection locked="0"/>
    </xf>
    <xf numFmtId="0" fontId="7" fillId="2" borderId="0" xfId="0" applyFont="1" applyFill="1" applyBorder="1" applyProtection="1">
      <protection hidden="1"/>
    </xf>
    <xf numFmtId="0" fontId="1" fillId="2" borderId="4" xfId="0" applyFont="1" applyFill="1" applyBorder="1" applyProtection="1">
      <protection hidden="1"/>
    </xf>
    <xf numFmtId="0" fontId="1" fillId="0" borderId="4" xfId="0" applyFont="1" applyFill="1" applyBorder="1" applyAlignment="1" applyProtection="1">
      <alignment vertical="center"/>
      <protection hidden="1"/>
    </xf>
    <xf numFmtId="164" fontId="51" fillId="2" borderId="3" xfId="0" applyNumberFormat="1" applyFont="1" applyFill="1" applyBorder="1" applyAlignment="1" applyProtection="1">
      <alignment horizontal="left"/>
      <protection hidden="1"/>
    </xf>
    <xf numFmtId="0" fontId="52" fillId="2" borderId="0" xfId="0" applyFont="1" applyFill="1" applyBorder="1" applyProtection="1">
      <protection hidden="1"/>
    </xf>
    <xf numFmtId="0" fontId="52" fillId="0" borderId="14" xfId="0" applyFont="1" applyFill="1" applyBorder="1" applyProtection="1">
      <protection locked="0"/>
    </xf>
    <xf numFmtId="0" fontId="52" fillId="2" borderId="0" xfId="0" applyFont="1" applyFill="1" applyBorder="1" applyProtection="1">
      <protection locked="0"/>
    </xf>
    <xf numFmtId="0" fontId="52" fillId="2" borderId="0" xfId="0" applyFont="1" applyFill="1" applyBorder="1" applyProtection="1"/>
    <xf numFmtId="0" fontId="52" fillId="0" borderId="14" xfId="0" applyFont="1" applyFill="1" applyBorder="1" applyProtection="1"/>
    <xf numFmtId="0" fontId="52" fillId="2" borderId="4" xfId="0" applyFont="1" applyFill="1" applyBorder="1" applyProtection="1">
      <protection hidden="1"/>
    </xf>
    <xf numFmtId="0" fontId="53" fillId="0" borderId="0" xfId="0" applyFont="1" applyFill="1" applyProtection="1">
      <protection hidden="1"/>
    </xf>
    <xf numFmtId="164" fontId="1" fillId="2" borderId="0" xfId="2" applyNumberFormat="1" applyFont="1" applyFill="1" applyBorder="1" applyProtection="1">
      <protection hidden="1"/>
    </xf>
    <xf numFmtId="164" fontId="1" fillId="2" borderId="9" xfId="2" applyNumberFormat="1" applyFont="1" applyFill="1" applyBorder="1" applyProtection="1">
      <protection hidden="1"/>
    </xf>
    <xf numFmtId="164" fontId="54" fillId="2" borderId="3" xfId="0" applyNumberFormat="1" applyFont="1" applyFill="1" applyBorder="1" applyAlignment="1" applyProtection="1">
      <alignment vertical="center"/>
      <protection hidden="1"/>
    </xf>
    <xf numFmtId="164" fontId="5" fillId="2" borderId="0" xfId="0" applyNumberFormat="1" applyFont="1" applyFill="1" applyBorder="1" applyProtection="1">
      <protection hidden="1"/>
    </xf>
    <xf numFmtId="164" fontId="52" fillId="2" borderId="0" xfId="2" applyNumberFormat="1" applyFont="1" applyFill="1" applyBorder="1" applyProtection="1">
      <protection hidden="1"/>
    </xf>
    <xf numFmtId="164" fontId="52" fillId="2" borderId="9" xfId="2" applyNumberFormat="1" applyFont="1" applyFill="1" applyBorder="1" applyProtection="1">
      <protection hidden="1"/>
    </xf>
    <xf numFmtId="0" fontId="52" fillId="2" borderId="9" xfId="0" applyFont="1" applyFill="1" applyBorder="1" applyProtection="1">
      <protection hidden="1"/>
    </xf>
    <xf numFmtId="164" fontId="5" fillId="2" borderId="9" xfId="0" applyNumberFormat="1" applyFont="1" applyFill="1" applyBorder="1" applyProtection="1">
      <protection hidden="1"/>
    </xf>
    <xf numFmtId="0" fontId="52" fillId="2" borderId="5" xfId="0" applyFont="1" applyFill="1" applyBorder="1" applyProtection="1">
      <protection hidden="1"/>
    </xf>
    <xf numFmtId="1" fontId="23" fillId="0" borderId="0" xfId="0" applyNumberFormat="1" applyFont="1" applyFill="1" applyProtection="1">
      <protection hidden="1"/>
    </xf>
    <xf numFmtId="0" fontId="52" fillId="0" borderId="0" xfId="0" applyFont="1" applyProtection="1">
      <protection hidden="1"/>
    </xf>
    <xf numFmtId="164" fontId="1" fillId="0" borderId="14" xfId="2" applyNumberFormat="1" applyFont="1" applyFill="1" applyBorder="1" applyProtection="1">
      <protection locked="0"/>
    </xf>
    <xf numFmtId="164" fontId="51" fillId="2" borderId="3" xfId="0" applyNumberFormat="1" applyFont="1" applyFill="1" applyBorder="1" applyAlignment="1" applyProtection="1">
      <alignment horizontal="right"/>
      <protection hidden="1"/>
    </xf>
    <xf numFmtId="164" fontId="52" fillId="0" borderId="14" xfId="2" applyNumberFormat="1" applyFont="1" applyFill="1" applyBorder="1" applyProtection="1">
      <protection locked="0"/>
    </xf>
    <xf numFmtId="164" fontId="52" fillId="0" borderId="14" xfId="2" applyNumberFormat="1" applyFont="1" applyFill="1" applyBorder="1" applyProtection="1"/>
    <xf numFmtId="166" fontId="23" fillId="0" borderId="0" xfId="0" applyNumberFormat="1" applyFont="1" applyFill="1" applyProtection="1">
      <protection hidden="1"/>
    </xf>
    <xf numFmtId="0" fontId="1" fillId="2" borderId="1" xfId="0" applyFont="1" applyFill="1" applyBorder="1" applyProtection="1">
      <protection hidden="1"/>
    </xf>
    <xf numFmtId="0" fontId="1" fillId="2" borderId="0" xfId="0" applyFont="1" applyFill="1" applyBorder="1" applyProtection="1">
      <protection hidden="1"/>
    </xf>
    <xf numFmtId="0" fontId="5" fillId="2" borderId="2" xfId="0" applyFont="1" applyFill="1" applyBorder="1" applyProtection="1">
      <protection hidden="1"/>
    </xf>
    <xf numFmtId="0" fontId="52" fillId="0" borderId="3" xfId="0" applyFont="1" applyFill="1" applyBorder="1" applyAlignment="1" applyProtection="1">
      <alignment vertical="center"/>
      <protection hidden="1"/>
    </xf>
    <xf numFmtId="164" fontId="51" fillId="0" borderId="3" xfId="0" applyNumberFormat="1" applyFont="1" applyFill="1" applyBorder="1" applyAlignment="1" applyProtection="1">
      <alignment vertical="center"/>
      <protection hidden="1"/>
    </xf>
    <xf numFmtId="0" fontId="52" fillId="2" borderId="3" xfId="0" applyFont="1" applyFill="1" applyBorder="1" applyProtection="1">
      <protection hidden="1"/>
    </xf>
    <xf numFmtId="164" fontId="51" fillId="2" borderId="3" xfId="0" applyNumberFormat="1" applyFont="1" applyFill="1" applyBorder="1" applyAlignment="1" applyProtection="1">
      <alignment vertical="center"/>
      <protection hidden="1"/>
    </xf>
    <xf numFmtId="0" fontId="5" fillId="2" borderId="6" xfId="0" applyFont="1" applyFill="1" applyBorder="1" applyProtection="1">
      <protection hidden="1"/>
    </xf>
    <xf numFmtId="0" fontId="5" fillId="0" borderId="14" xfId="0" applyFont="1" applyFill="1" applyBorder="1" applyProtection="1">
      <protection locked="0"/>
    </xf>
    <xf numFmtId="164" fontId="5" fillId="2" borderId="0" xfId="2" applyNumberFormat="1" applyFont="1" applyFill="1" applyBorder="1" applyProtection="1">
      <protection hidden="1"/>
    </xf>
    <xf numFmtId="164" fontId="5" fillId="2" borderId="9" xfId="2" applyNumberFormat="1" applyFont="1" applyFill="1" applyBorder="1" applyProtection="1">
      <protection hidden="1"/>
    </xf>
    <xf numFmtId="0" fontId="5" fillId="2" borderId="1" xfId="0" applyFont="1" applyFill="1" applyBorder="1" applyProtection="1">
      <protection hidden="1"/>
    </xf>
    <xf numFmtId="0" fontId="5" fillId="2" borderId="1" xfId="0" applyFont="1" applyFill="1" applyBorder="1" applyProtection="1"/>
    <xf numFmtId="0" fontId="55" fillId="2" borderId="0" xfId="0" applyFont="1" applyFill="1" applyBorder="1" applyProtection="1">
      <protection hidden="1"/>
    </xf>
    <xf numFmtId="0" fontId="55" fillId="2" borderId="9" xfId="0" applyFont="1" applyFill="1" applyBorder="1" applyProtection="1">
      <protection hidden="1"/>
    </xf>
    <xf numFmtId="0" fontId="5" fillId="0" borderId="14" xfId="0" applyFont="1" applyFill="1" applyBorder="1" applyProtection="1"/>
    <xf numFmtId="0" fontId="52" fillId="2" borderId="2" xfId="0" applyFont="1" applyFill="1" applyBorder="1" applyProtection="1">
      <protection hidden="1"/>
    </xf>
    <xf numFmtId="0" fontId="52" fillId="0" borderId="0" xfId="0" applyFont="1" applyFill="1" applyProtection="1">
      <protection hidden="1"/>
    </xf>
    <xf numFmtId="0" fontId="52" fillId="0" borderId="0" xfId="0" applyFont="1"/>
    <xf numFmtId="0" fontId="13" fillId="2" borderId="0" xfId="0" applyFont="1" applyFill="1" applyBorder="1" applyProtection="1">
      <protection hidden="1"/>
    </xf>
    <xf numFmtId="164" fontId="13" fillId="2" borderId="0" xfId="2" applyNumberFormat="1" applyFont="1" applyFill="1" applyBorder="1" applyProtection="1">
      <protection hidden="1"/>
    </xf>
    <xf numFmtId="164" fontId="13" fillId="2" borderId="9" xfId="2" applyNumberFormat="1" applyFont="1" applyFill="1" applyBorder="1" applyProtection="1">
      <protection hidden="1"/>
    </xf>
    <xf numFmtId="164" fontId="7" fillId="0" borderId="14" xfId="2" applyNumberFormat="1" applyFont="1" applyFill="1" applyBorder="1" applyProtection="1">
      <protection locked="0"/>
    </xf>
    <xf numFmtId="164" fontId="7" fillId="2" borderId="9" xfId="2" applyNumberFormat="1" applyFont="1" applyFill="1" applyBorder="1" applyProtection="1">
      <protection hidden="1"/>
    </xf>
    <xf numFmtId="0" fontId="7" fillId="2" borderId="9" xfId="0" applyFont="1" applyFill="1" applyBorder="1" applyProtection="1">
      <protection hidden="1"/>
    </xf>
    <xf numFmtId="164" fontId="13" fillId="2" borderId="0" xfId="0" applyNumberFormat="1" applyFont="1" applyFill="1" applyBorder="1" applyProtection="1">
      <protection hidden="1"/>
    </xf>
    <xf numFmtId="164" fontId="13" fillId="2" borderId="9" xfId="0" applyNumberFormat="1" applyFont="1" applyFill="1" applyBorder="1" applyProtection="1">
      <protection hidden="1"/>
    </xf>
    <xf numFmtId="164" fontId="7" fillId="0" borderId="14" xfId="2" applyNumberFormat="1" applyFont="1" applyFill="1" applyBorder="1" applyProtection="1"/>
    <xf numFmtId="5" fontId="1" fillId="2" borderId="0" xfId="2" applyNumberFormat="1" applyFont="1" applyFill="1" applyBorder="1" applyProtection="1">
      <protection hidden="1"/>
    </xf>
    <xf numFmtId="5" fontId="1" fillId="2" borderId="9" xfId="2" applyNumberFormat="1" applyFont="1" applyFill="1" applyBorder="1" applyProtection="1">
      <protection hidden="1"/>
    </xf>
    <xf numFmtId="5" fontId="13" fillId="2" borderId="0" xfId="2" applyNumberFormat="1" applyFont="1" applyFill="1" applyBorder="1" applyProtection="1">
      <protection hidden="1"/>
    </xf>
    <xf numFmtId="5" fontId="13" fillId="2" borderId="9" xfId="2" applyNumberFormat="1" applyFont="1" applyFill="1" applyBorder="1" applyProtection="1">
      <protection hidden="1"/>
    </xf>
    <xf numFmtId="5" fontId="7" fillId="2" borderId="0" xfId="2" applyNumberFormat="1" applyFont="1" applyFill="1" applyBorder="1" applyProtection="1">
      <protection hidden="1"/>
    </xf>
    <xf numFmtId="5" fontId="7" fillId="2" borderId="9" xfId="2" applyNumberFormat="1" applyFont="1" applyFill="1" applyBorder="1" applyProtection="1">
      <protection hidden="1"/>
    </xf>
    <xf numFmtId="5" fontId="7" fillId="2" borderId="0" xfId="0" applyNumberFormat="1" applyFont="1" applyFill="1" applyBorder="1" applyProtection="1">
      <protection hidden="1"/>
    </xf>
    <xf numFmtId="5" fontId="7" fillId="2" borderId="9" xfId="0" applyNumberFormat="1" applyFont="1" applyFill="1" applyBorder="1" applyProtection="1">
      <protection hidden="1"/>
    </xf>
    <xf numFmtId="0" fontId="7" fillId="2" borderId="0" xfId="0" applyFont="1" applyFill="1" applyBorder="1" applyProtection="1">
      <protection locked="0"/>
    </xf>
    <xf numFmtId="0" fontId="7" fillId="2" borderId="4" xfId="0" applyFont="1" applyFill="1" applyBorder="1" applyProtection="1">
      <protection hidden="1"/>
    </xf>
    <xf numFmtId="0" fontId="7" fillId="2" borderId="5" xfId="0" applyFont="1" applyFill="1" applyBorder="1" applyProtection="1">
      <protection hidden="1"/>
    </xf>
    <xf numFmtId="0" fontId="58" fillId="0" borderId="0" xfId="0" applyFont="1" applyFill="1" applyProtection="1">
      <protection hidden="1"/>
    </xf>
    <xf numFmtId="0" fontId="58" fillId="0" borderId="0" xfId="0" applyFont="1" applyFill="1" applyBorder="1" applyProtection="1">
      <protection hidden="1"/>
    </xf>
    <xf numFmtId="164" fontId="60" fillId="0" borderId="14" xfId="2" applyNumberFormat="1" applyFont="1" applyFill="1" applyBorder="1" applyAlignment="1" applyProtection="1">
      <alignment wrapText="1"/>
      <protection locked="0"/>
    </xf>
    <xf numFmtId="0" fontId="61" fillId="4" borderId="10" xfId="3" applyFont="1" applyFill="1" applyBorder="1" applyAlignment="1" applyProtection="1">
      <alignment horizontal="center" vertical="center"/>
    </xf>
    <xf numFmtId="0" fontId="61" fillId="4" borderId="11" xfId="3" applyFont="1" applyFill="1" applyBorder="1" applyAlignment="1" applyProtection="1">
      <alignment horizontal="center" vertical="center"/>
    </xf>
    <xf numFmtId="0" fontId="61" fillId="4" borderId="11" xfId="3" applyFont="1" applyFill="1" applyBorder="1" applyAlignment="1" applyProtection="1"/>
    <xf numFmtId="0" fontId="61" fillId="4" borderId="12" xfId="3" applyFont="1" applyFill="1" applyBorder="1" applyAlignment="1" applyProtection="1"/>
    <xf numFmtId="0" fontId="13" fillId="0" borderId="0" xfId="0" applyFont="1" applyFill="1" applyAlignment="1" applyProtection="1">
      <alignment vertical="center"/>
      <protection hidden="1"/>
    </xf>
    <xf numFmtId="0" fontId="0" fillId="0" borderId="0" xfId="0" applyFill="1" applyAlignment="1" applyProtection="1">
      <protection hidden="1"/>
    </xf>
    <xf numFmtId="0" fontId="0" fillId="0" borderId="0" xfId="0" applyFill="1" applyAlignment="1" applyProtection="1">
      <alignment vertical="center"/>
      <protection hidden="1"/>
    </xf>
    <xf numFmtId="0" fontId="33" fillId="2" borderId="1" xfId="0" applyFont="1" applyFill="1" applyBorder="1" applyAlignment="1" applyProtection="1">
      <alignment horizontal="left" vertical="center" indent="1"/>
      <protection locked="0"/>
    </xf>
    <xf numFmtId="0" fontId="34" fillId="0" borderId="0" xfId="0" applyFont="1" applyBorder="1" applyAlignment="1" applyProtection="1">
      <alignment horizontal="left" indent="1"/>
      <protection locked="0"/>
    </xf>
    <xf numFmtId="0" fontId="30" fillId="3" borderId="7" xfId="0" applyFont="1" applyFill="1" applyBorder="1" applyAlignment="1" applyProtection="1">
      <alignment horizontal="left" vertical="center" indent="1"/>
      <protection hidden="1"/>
    </xf>
    <xf numFmtId="0" fontId="30" fillId="3" borderId="3" xfId="0" applyFont="1" applyFill="1" applyBorder="1" applyAlignment="1">
      <alignment horizontal="left" indent="1"/>
    </xf>
    <xf numFmtId="0" fontId="33" fillId="2" borderId="7" xfId="0" applyFont="1" applyFill="1" applyBorder="1" applyAlignment="1" applyProtection="1">
      <alignment horizontal="left" vertical="center" indent="1"/>
      <protection locked="0"/>
    </xf>
    <xf numFmtId="0" fontId="34" fillId="0" borderId="13" xfId="0" applyFont="1" applyBorder="1" applyAlignment="1" applyProtection="1">
      <alignment horizontal="left" indent="1"/>
      <protection locked="0"/>
    </xf>
    <xf numFmtId="0" fontId="56" fillId="2" borderId="1" xfId="0" applyFont="1" applyFill="1" applyBorder="1" applyAlignment="1" applyProtection="1">
      <alignment horizontal="left" vertical="center" indent="1"/>
      <protection locked="0" hidden="1"/>
    </xf>
    <xf numFmtId="0" fontId="57" fillId="0" borderId="15" xfId="0" applyFont="1" applyBorder="1" applyAlignment="1" applyProtection="1">
      <alignment horizontal="left" indent="1"/>
      <protection locked="0"/>
    </xf>
    <xf numFmtId="0" fontId="33" fillId="2" borderId="1" xfId="0" applyFont="1" applyFill="1" applyBorder="1" applyAlignment="1" applyProtection="1">
      <alignment horizontal="left" vertical="center" indent="1"/>
      <protection locked="0" hidden="1"/>
    </xf>
    <xf numFmtId="0" fontId="54" fillId="0" borderId="7" xfId="0" applyFont="1" applyFill="1" applyBorder="1" applyAlignment="1" applyProtection="1">
      <alignment horizontal="left" vertical="center" indent="1"/>
      <protection hidden="1"/>
    </xf>
    <xf numFmtId="0" fontId="29" fillId="0" borderId="3" xfId="0" applyFont="1" applyFill="1" applyBorder="1" applyAlignment="1">
      <alignment horizontal="left" indent="1"/>
    </xf>
    <xf numFmtId="0" fontId="33" fillId="2" borderId="1" xfId="0" applyFont="1" applyFill="1" applyBorder="1" applyAlignment="1" applyProtection="1">
      <alignment horizontal="left" vertical="center" indent="1"/>
      <protection hidden="1"/>
    </xf>
    <xf numFmtId="0" fontId="34" fillId="0" borderId="0" xfId="0" applyFont="1" applyBorder="1" applyAlignment="1">
      <alignment horizontal="left" indent="1"/>
    </xf>
    <xf numFmtId="0" fontId="47" fillId="0" borderId="0" xfId="0" applyFont="1" applyFill="1" applyBorder="1" applyAlignment="1" applyProtection="1">
      <alignment horizontal="center" vertical="center"/>
      <protection hidden="1"/>
    </xf>
    <xf numFmtId="0" fontId="48" fillId="0" borderId="4" xfId="0" applyFont="1" applyBorder="1" applyAlignment="1">
      <alignment horizontal="center"/>
    </xf>
    <xf numFmtId="0" fontId="38" fillId="0" borderId="0" xfId="0" applyFont="1" applyFill="1" applyAlignment="1" applyProtection="1">
      <alignment horizontal="center" vertical="center"/>
      <protection hidden="1"/>
    </xf>
    <xf numFmtId="0" fontId="27" fillId="0" borderId="0" xfId="0" applyFont="1" applyAlignment="1">
      <alignment vertical="center"/>
    </xf>
    <xf numFmtId="0" fontId="0" fillId="0" borderId="0" xfId="0" applyAlignment="1"/>
  </cellXfs>
  <cellStyles count="4">
    <cellStyle name="Comma" xfId="1" builtinId="3"/>
    <cellStyle name="Currency" xfId="2" builtinId="4"/>
    <cellStyle name="Hyperlink" xfId="3" builtinId="8"/>
    <cellStyle name="Normal" xfId="0" builtinId="0"/>
  </cellStyles>
  <dxfs count="13">
    <dxf>
      <font>
        <condense val="0"/>
        <extend val="0"/>
        <color indexed="10"/>
      </font>
    </dxf>
    <dxf>
      <font>
        <b/>
        <i val="0"/>
        <condense val="0"/>
        <extend val="0"/>
        <color indexed="10"/>
      </font>
    </dxf>
    <dxf>
      <font>
        <condense val="0"/>
        <extend val="0"/>
        <color indexed="11"/>
      </font>
    </dxf>
    <dxf>
      <font>
        <b/>
        <i val="0"/>
        <condense val="0"/>
        <extend val="0"/>
        <color indexed="10"/>
      </font>
    </dxf>
    <dxf>
      <font>
        <condense val="0"/>
        <extend val="0"/>
        <color indexed="11"/>
      </font>
    </dxf>
    <dxf>
      <font>
        <b/>
        <i val="0"/>
        <condense val="0"/>
        <extend val="0"/>
        <color indexed="10"/>
      </font>
    </dxf>
    <dxf>
      <font>
        <condense val="0"/>
        <extend val="0"/>
        <color indexed="35"/>
      </font>
    </dxf>
    <dxf>
      <font>
        <b/>
        <i val="0"/>
        <condense val="0"/>
        <extend val="0"/>
        <color indexed="9"/>
      </font>
      <fill>
        <patternFill>
          <bgColor indexed="10"/>
        </patternFill>
      </fill>
    </dxf>
    <dxf>
      <font>
        <condense val="0"/>
        <extend val="0"/>
        <color indexed="10"/>
      </font>
    </dxf>
    <dxf>
      <font>
        <b val="0"/>
        <i val="0"/>
        <condense val="0"/>
        <extend val="0"/>
        <color indexed="9"/>
      </font>
      <fill>
        <patternFill>
          <bgColor indexed="10"/>
        </patternFill>
      </fill>
      <border>
        <left style="thin">
          <color indexed="14"/>
        </left>
        <right style="thin">
          <color indexed="14"/>
        </right>
        <top style="thin">
          <color indexed="14"/>
        </top>
        <bottom style="thin">
          <color indexed="14"/>
        </bottom>
      </border>
    </dxf>
    <dxf>
      <font>
        <b/>
        <i val="0"/>
        <condense val="0"/>
        <extend val="0"/>
        <color indexed="9"/>
      </font>
      <fill>
        <patternFill>
          <bgColor indexed="10"/>
        </patternFill>
      </fill>
    </dxf>
    <dxf>
      <font>
        <b/>
        <i val="0"/>
        <condense val="0"/>
        <extend val="0"/>
        <color indexed="9"/>
      </font>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15737"/>
      <rgbColor rgb="00FFFFFF"/>
      <rgbColor rgb="00EB0000"/>
      <rgbColor rgb="00008000"/>
      <rgbColor rgb="00385888"/>
      <rgbColor rgb="00FFFF00"/>
      <rgbColor rgb="00FD6C45"/>
      <rgbColor rgb="0082CCC8"/>
      <rgbColor rgb="00982C2C"/>
      <rgbColor rgb="0000A000"/>
      <rgbColor rgb="0015335B"/>
      <rgbColor rgb="00808000"/>
      <rgbColor rgb="00800080"/>
      <rgbColor rgb="00008080"/>
      <rgbColor rgb="00C0C0C0"/>
      <rgbColor rgb="00808080"/>
      <rgbColor rgb="00EFEFFF"/>
      <rgbColor rgb="00993366"/>
      <rgbColor rgb="00FFFFBF"/>
      <rgbColor rgb="009FD16D"/>
      <rgbColor rgb="008E5079"/>
      <rgbColor rgb="00B8C6DA"/>
      <rgbColor rgb="00E9E9E9"/>
      <rgbColor rgb="00CCCCFF"/>
      <rgbColor rgb="004D7599"/>
      <rgbColor rgb="00969696"/>
      <rgbColor rgb="00FFFFC5"/>
      <rgbColor rgb="004E9725"/>
      <rgbColor rgb="0065354E"/>
      <rgbColor rgb="00800000"/>
      <rgbColor rgb="00DFDFDF"/>
      <rgbColor rgb="00E1E1FF"/>
      <rgbColor rgb="00648EB0"/>
      <rgbColor rgb="00B9D1E1"/>
      <rgbColor rgb="00D2F5C1"/>
      <rgbColor rgb="00E4E838"/>
      <rgbColor rgb="0090A9BE"/>
      <rgbColor rgb="00C83526"/>
      <rgbColor rgb="00E1E1FF"/>
      <rgbColor rgb="00CB7BC1"/>
      <rgbColor rgb="003B669B"/>
      <rgbColor rgb="0031A992"/>
      <rgbColor rgb="00A5C751"/>
      <rgbColor rgb="00FFCC00"/>
      <rgbColor rgb="00FF9900"/>
      <rgbColor rgb="00E1801F"/>
      <rgbColor rgb="00666699"/>
      <rgbColor rgb="00BEBEBE"/>
      <rgbColor rgb="00003366"/>
      <rgbColor rgb="00339966"/>
      <rgbColor rgb="00004C00"/>
      <rgbColor rgb="00333300"/>
      <rgbColor rgb="006F5B83"/>
      <rgbColor rgb="00993366"/>
      <rgbColor rgb="00506080"/>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05438932431024"/>
          <c:y val="7.8125397366319613E-2"/>
          <c:w val="0.59729808553906982"/>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5882"/>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Quick_Budget!$Y$119:$Y$121</c:f>
              <c:strCache>
                <c:ptCount val="3"/>
                <c:pt idx="0">
                  <c:v>Net</c:v>
                </c:pt>
                <c:pt idx="1">
                  <c:v>Spending</c:v>
                </c:pt>
                <c:pt idx="2">
                  <c:v>Income</c:v>
                </c:pt>
              </c:strCache>
            </c:strRef>
          </c:cat>
          <c:val>
            <c:numRef>
              <c:f>Quick_Budget!$Z$119:$Z$121</c:f>
              <c:numCache>
                <c:formatCode>_("$"* #,##0_);_("$"* \(#,##0\);_("$"* "-"??_);_(@_)</c:formatCode>
                <c:ptCount val="3"/>
                <c:pt idx="0">
                  <c:v>12</c:v>
                </c:pt>
                <c:pt idx="1">
                  <c:v>12</c:v>
                </c:pt>
                <c:pt idx="2">
                  <c:v>24</c:v>
                </c:pt>
              </c:numCache>
            </c:numRef>
          </c:val>
        </c:ser>
        <c:dLbls>
          <c:showLegendKey val="0"/>
          <c:showVal val="1"/>
          <c:showCatName val="0"/>
          <c:showSerName val="0"/>
          <c:showPercent val="0"/>
          <c:showBubbleSize val="0"/>
        </c:dLbls>
        <c:gapWidth val="30"/>
        <c:axId val="424498144"/>
        <c:axId val="424493248"/>
      </c:barChart>
      <c:catAx>
        <c:axId val="424498144"/>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100" b="1" i="0" u="none" strike="noStrike" baseline="0">
                <a:solidFill>
                  <a:srgbClr val="385888"/>
                </a:solidFill>
                <a:latin typeface="Arial"/>
                <a:ea typeface="Arial"/>
                <a:cs typeface="Arial"/>
              </a:defRPr>
            </a:pPr>
            <a:endParaRPr lang="en-US"/>
          </a:p>
        </c:txPr>
        <c:crossAx val="424493248"/>
        <c:crosses val="autoZero"/>
        <c:auto val="1"/>
        <c:lblAlgn val="ctr"/>
        <c:lblOffset val="100"/>
        <c:tickLblSkip val="1"/>
        <c:tickMarkSkip val="1"/>
        <c:noMultiLvlLbl val="0"/>
      </c:catAx>
      <c:valAx>
        <c:axId val="424493248"/>
        <c:scaling>
          <c:orientation val="minMax"/>
        </c:scaling>
        <c:delete val="1"/>
        <c:axPos val="b"/>
        <c:numFmt formatCode="_(&quot;$&quot;* #,##0_);_(&quot;$&quot;* \(#,##0\);_(&quot;$&quot;* &quot;-&quot;??_);_(@_)" sourceLinked="1"/>
        <c:majorTickMark val="out"/>
        <c:minorTickMark val="none"/>
        <c:tickLblPos val="nextTo"/>
        <c:crossAx val="424498144"/>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16486508243386089"/>
          <c:y val="0.10695187165775401"/>
          <c:w val="0.65946032973544355"/>
          <c:h val="0.61229946524064172"/>
        </c:manualLayout>
      </c:layout>
      <c:pie3DChart>
        <c:varyColors val="1"/>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46D6D" mc:Ignorable="a14" a14:legacySpreadsheetColorIndex="10">
                    <a:gamma/>
                    <a:tint val="57255"/>
                    <a:invGamma/>
                  </a:srgbClr>
                </a:gs>
              </a:gsLst>
              <a:lin ang="0" scaled="1"/>
            </a:gradFill>
            <a:ln w="25400">
              <a:noFill/>
            </a:ln>
          </c:spPr>
          <c:dPt>
            <c:idx val="0"/>
            <c:bubble3D val="0"/>
            <c:spPr>
              <a:solidFill>
                <a:srgbClr val="385888"/>
              </a:solidFill>
              <a:ln w="25400">
                <a:noFill/>
              </a:ln>
            </c:spPr>
          </c:dPt>
          <c:dPt>
            <c:idx val="1"/>
            <c:bubble3D val="0"/>
            <c:spPr>
              <a:solidFill>
                <a:srgbClr val="90A9BE"/>
              </a:solidFill>
              <a:ln w="25400">
                <a:noFill/>
              </a:ln>
            </c:spPr>
          </c:dPt>
          <c:dPt>
            <c:idx val="2"/>
            <c:bubble3D val="0"/>
            <c:spPr>
              <a:solidFill>
                <a:srgbClr val="6F5B83"/>
              </a:solidFill>
              <a:ln w="25400">
                <a:noFill/>
              </a:ln>
            </c:spPr>
          </c:dPt>
          <c:dPt>
            <c:idx val="3"/>
            <c:bubble3D val="0"/>
            <c:spPr>
              <a:solidFill>
                <a:srgbClr val="C83526"/>
              </a:solidFill>
              <a:ln w="25400">
                <a:noFill/>
              </a:ln>
            </c:spPr>
          </c:dPt>
          <c:dPt>
            <c:idx val="4"/>
            <c:bubble3D val="0"/>
            <c:spPr>
              <a:solidFill>
                <a:srgbClr val="E1801F"/>
              </a:solidFill>
              <a:ln w="25400">
                <a:noFill/>
              </a:ln>
            </c:spPr>
          </c:dPt>
          <c:dPt>
            <c:idx val="5"/>
            <c:bubble3D val="0"/>
            <c:spPr>
              <a:solidFill>
                <a:srgbClr val="E4E838"/>
              </a:solidFill>
              <a:ln w="25400">
                <a:noFill/>
              </a:ln>
            </c:spPr>
          </c:dPt>
          <c:dPt>
            <c:idx val="6"/>
            <c:bubble3D val="0"/>
            <c:spPr>
              <a:solidFill>
                <a:srgbClr val="9FD16D"/>
              </a:solidFill>
              <a:ln w="25400">
                <a:noFill/>
              </a:ln>
            </c:spPr>
          </c:dPt>
          <c:dPt>
            <c:idx val="7"/>
            <c:bubble3D val="0"/>
            <c:spPr>
              <a:solidFill>
                <a:srgbClr val="4E9725"/>
              </a:solidFill>
              <a:ln w="25400">
                <a:noFill/>
              </a:ln>
            </c:spPr>
          </c:dPt>
          <c:dLbls>
            <c:spPr>
              <a:noFill/>
              <a:ln w="25400">
                <a:noFill/>
              </a:ln>
            </c:spPr>
            <c:txPr>
              <a:bodyPr/>
              <a:lstStyle/>
              <a:p>
                <a:pPr>
                  <a:defRPr sz="1025" b="1" i="0" u="none" strike="noStrike" baseline="0">
                    <a:solidFill>
                      <a:srgbClr val="385888"/>
                    </a:solidFill>
                    <a:latin typeface="Arial"/>
                    <a:ea typeface="Arial"/>
                    <a:cs typeface="Arial"/>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Quick_Budget!$V$120:$V$127</c:f>
              <c:strCache>
                <c:ptCount val="8"/>
                <c:pt idx="0">
                  <c:v>Transportation</c:v>
                </c:pt>
                <c:pt idx="1">
                  <c:v>Home</c:v>
                </c:pt>
                <c:pt idx="2">
                  <c:v>Utilities</c:v>
                </c:pt>
                <c:pt idx="3">
                  <c:v>Health</c:v>
                </c:pt>
                <c:pt idx="4">
                  <c:v>Entertainment</c:v>
                </c:pt>
                <c:pt idx="5">
                  <c:v>Dining</c:v>
                </c:pt>
                <c:pt idx="6">
                  <c:v>Kids</c:v>
                </c:pt>
                <c:pt idx="7">
                  <c:v>Miscellaneous</c:v>
                </c:pt>
              </c:strCache>
            </c:strRef>
          </c:cat>
          <c:val>
            <c:numRef>
              <c:f>Quick_Budget!$W$120:$W$127</c:f>
              <c:numCache>
                <c:formatCode>_("$"* #,##0_);_("$"* \(#,##0\);_("$"* "-"??_);_(@_)</c:formatCode>
                <c:ptCount val="8"/>
                <c:pt idx="0">
                  <c:v>12</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1.3513531347037779E-2"/>
          <c:y val="0.80481283422459893"/>
          <c:w val="0.97567696325612763"/>
          <c:h val="0.12834224598930483"/>
        </c:manualLayout>
      </c:layout>
      <c:overlay val="0"/>
      <c:spPr>
        <a:solidFill>
          <a:srgbClr val="FFFFFF"/>
        </a:solidFill>
        <a:ln w="25400">
          <a:noFill/>
        </a:ln>
      </c:spPr>
      <c:txPr>
        <a:bodyPr/>
        <a:lstStyle/>
        <a:p>
          <a:pPr>
            <a:defRPr sz="825" b="1" i="0" u="none" strike="noStrike" baseline="0">
              <a:solidFill>
                <a:srgbClr val="3B669B"/>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46">
            <a:gamma/>
            <a:tint val="0"/>
            <a:invGamma/>
          </a:srgbClr>
        </a:gs>
      </a:gsLst>
      <a:lin ang="5400000" scaled="1"/>
    </a:gra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72727272727271"/>
          <c:y val="7.8125397366319613E-2"/>
          <c:w val="0.6"/>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5882"/>
                      <a:invGamma/>
                    </a:srgbClr>
                  </a:gs>
                </a:gsLst>
                <a:lin ang="5400000" scaled="1"/>
              </a:gradFill>
              <a:ln w="3175">
                <a:solidFill>
                  <a:srgbClr val="C0C0C0"/>
                </a:solidFill>
                <a:prstDash val="solid"/>
              </a:ln>
            </c:spPr>
          </c:dPt>
          <c:dLbls>
            <c:dLbl>
              <c:idx val="0"/>
              <c:spPr>
                <a:noFill/>
                <a:ln w="25400">
                  <a:noFill/>
                </a:ln>
              </c:spPr>
              <c:txPr>
                <a:bodyPr/>
                <a:lstStyle/>
                <a:p>
                  <a:pPr>
                    <a:defRPr sz="975"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975"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975"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975"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Budget_By_Month!$AJ$117:$AJ$119</c:f>
              <c:strCache>
                <c:ptCount val="3"/>
                <c:pt idx="0">
                  <c:v>Net</c:v>
                </c:pt>
                <c:pt idx="1">
                  <c:v>Spending</c:v>
                </c:pt>
                <c:pt idx="2">
                  <c:v>Income</c:v>
                </c:pt>
              </c:strCache>
            </c:strRef>
          </c:cat>
          <c:val>
            <c:numRef>
              <c:f>Budget_By_Month!$AK$117:$AK$119</c:f>
              <c:numCache>
                <c:formatCode>_("$"* #,##0_);_("$"* \(#,##0\);_("$"* "-"??_);_(@_)</c:formatCode>
                <c:ptCount val="3"/>
                <c:pt idx="0">
                  <c:v>5</c:v>
                </c:pt>
                <c:pt idx="1">
                  <c:v>1</c:v>
                </c:pt>
                <c:pt idx="2">
                  <c:v>6</c:v>
                </c:pt>
              </c:numCache>
            </c:numRef>
          </c:val>
        </c:ser>
        <c:dLbls>
          <c:showLegendKey val="0"/>
          <c:showVal val="1"/>
          <c:showCatName val="0"/>
          <c:showSerName val="0"/>
          <c:showPercent val="0"/>
          <c:showBubbleSize val="0"/>
        </c:dLbls>
        <c:gapWidth val="30"/>
        <c:axId val="424500864"/>
        <c:axId val="424489440"/>
      </c:barChart>
      <c:catAx>
        <c:axId val="424500864"/>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875" b="0" i="0" u="none" strike="noStrike" baseline="0">
                <a:solidFill>
                  <a:srgbClr val="385888"/>
                </a:solidFill>
                <a:latin typeface="Arial"/>
                <a:ea typeface="Arial"/>
                <a:cs typeface="Arial"/>
              </a:defRPr>
            </a:pPr>
            <a:endParaRPr lang="en-US"/>
          </a:p>
        </c:txPr>
        <c:crossAx val="424489440"/>
        <c:crosses val="autoZero"/>
        <c:auto val="1"/>
        <c:lblAlgn val="ctr"/>
        <c:lblOffset val="100"/>
        <c:tickLblSkip val="1"/>
        <c:tickMarkSkip val="1"/>
        <c:noMultiLvlLbl val="0"/>
      </c:catAx>
      <c:valAx>
        <c:axId val="424489440"/>
        <c:scaling>
          <c:orientation val="minMax"/>
        </c:scaling>
        <c:delete val="1"/>
        <c:axPos val="b"/>
        <c:numFmt formatCode="_(&quot;$&quot;* #,##0_);_(&quot;$&quot;* \(#,##0\);_(&quot;$&quot;* &quot;-&quot;??_);_(@_)" sourceLinked="1"/>
        <c:majorTickMark val="out"/>
        <c:minorTickMark val="none"/>
        <c:tickLblPos val="nextTo"/>
        <c:crossAx val="424500864"/>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933253421941"/>
          <c:y val="5.8461626294510662E-2"/>
          <c:w val="0.87725786407424711"/>
          <c:h val="0.84923204512026007"/>
        </c:manualLayout>
      </c:layout>
      <c:barChart>
        <c:barDir val="col"/>
        <c:grouping val="clustered"/>
        <c:varyColors val="0"/>
        <c:ser>
          <c:idx val="2"/>
          <c:order val="0"/>
          <c:tx>
            <c:v>Expense</c:v>
          </c:tx>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25400">
              <a:noFill/>
            </a:ln>
          </c:spPr>
          <c:invertIfNegative val="0"/>
          <c:cat>
            <c:strRef>
              <c:f>Budget_By_Month!$E$6:$P$6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Budget_By_Month!$E$15:$P$15</c:f>
              <c:numCache>
                <c:formatCode>_("$"* #,##0_);_("$"* \(#,##0\);_("$"* "-"??_);_(@_)</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424498688"/>
        <c:axId val="424501408"/>
      </c:barChart>
      <c:catAx>
        <c:axId val="42449868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3B669B"/>
                </a:solidFill>
                <a:latin typeface="Arial"/>
                <a:ea typeface="Arial"/>
                <a:cs typeface="Arial"/>
              </a:defRPr>
            </a:pPr>
            <a:endParaRPr lang="en-US"/>
          </a:p>
        </c:txPr>
        <c:crossAx val="424501408"/>
        <c:crosses val="autoZero"/>
        <c:auto val="1"/>
        <c:lblAlgn val="ctr"/>
        <c:lblOffset val="100"/>
        <c:tickLblSkip val="2"/>
        <c:tickMarkSkip val="1"/>
        <c:noMultiLvlLbl val="0"/>
      </c:catAx>
      <c:valAx>
        <c:axId val="424501408"/>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3B669B"/>
                </a:solidFill>
                <a:latin typeface="Arial"/>
                <a:ea typeface="Arial"/>
                <a:cs typeface="Arial"/>
              </a:defRPr>
            </a:pPr>
            <a:endParaRPr lang="en-US"/>
          </a:p>
        </c:txPr>
        <c:crossAx val="424498688"/>
        <c:crosses val="autoZero"/>
        <c:crossBetween val="between"/>
      </c:valAx>
      <c:spPr>
        <a:noFill/>
        <a:ln w="3175">
          <a:solidFill>
            <a:srgbClr val="FFFFFF"/>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13309352517985612"/>
          <c:y val="0.13368983957219252"/>
          <c:w val="0.73741007194244601"/>
          <c:h val="0.5133689839572193"/>
        </c:manualLayout>
      </c:layout>
      <c:pie3DChart>
        <c:varyColors val="1"/>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46D6D" mc:Ignorable="a14" a14:legacySpreadsheetColorIndex="10">
                    <a:gamma/>
                    <a:tint val="57255"/>
                    <a:invGamma/>
                  </a:srgbClr>
                </a:gs>
              </a:gsLst>
              <a:lin ang="0" scaled="1"/>
            </a:gradFill>
            <a:ln w="25400">
              <a:noFill/>
            </a:ln>
          </c:spPr>
          <c:dPt>
            <c:idx val="0"/>
            <c:bubble3D val="0"/>
            <c:spPr>
              <a:solidFill>
                <a:srgbClr val="385888"/>
              </a:solidFill>
              <a:ln w="25400">
                <a:noFill/>
              </a:ln>
            </c:spPr>
          </c:dPt>
          <c:dPt>
            <c:idx val="1"/>
            <c:bubble3D val="0"/>
            <c:spPr>
              <a:solidFill>
                <a:srgbClr val="90A9BE"/>
              </a:solidFill>
              <a:ln w="25400">
                <a:noFill/>
              </a:ln>
            </c:spPr>
          </c:dPt>
          <c:dPt>
            <c:idx val="2"/>
            <c:bubble3D val="0"/>
            <c:spPr>
              <a:solidFill>
                <a:srgbClr val="6F5B83"/>
              </a:solidFill>
              <a:ln w="25400">
                <a:noFill/>
              </a:ln>
            </c:spPr>
          </c:dPt>
          <c:dPt>
            <c:idx val="3"/>
            <c:bubble3D val="0"/>
            <c:spPr>
              <a:solidFill>
                <a:srgbClr val="C83526"/>
              </a:solidFill>
              <a:ln w="25400">
                <a:noFill/>
              </a:ln>
            </c:spPr>
          </c:dPt>
          <c:dPt>
            <c:idx val="4"/>
            <c:bubble3D val="0"/>
            <c:spPr>
              <a:solidFill>
                <a:srgbClr val="E1801F"/>
              </a:solidFill>
              <a:ln w="25400">
                <a:noFill/>
              </a:ln>
            </c:spPr>
          </c:dPt>
          <c:dPt>
            <c:idx val="5"/>
            <c:bubble3D val="0"/>
            <c:spPr>
              <a:solidFill>
                <a:srgbClr val="E4E838"/>
              </a:solidFill>
              <a:ln w="25400">
                <a:noFill/>
              </a:ln>
            </c:spPr>
          </c:dPt>
          <c:dPt>
            <c:idx val="6"/>
            <c:bubble3D val="0"/>
            <c:spPr>
              <a:solidFill>
                <a:srgbClr val="9FD16D"/>
              </a:solidFill>
              <a:ln w="25400">
                <a:noFill/>
              </a:ln>
            </c:spPr>
          </c:dPt>
          <c:dPt>
            <c:idx val="7"/>
            <c:bubble3D val="0"/>
            <c:spPr>
              <a:solidFill>
                <a:srgbClr val="4E9725"/>
              </a:solidFill>
              <a:ln w="25400">
                <a:noFill/>
              </a:ln>
            </c:spPr>
          </c:dPt>
          <c:dLbls>
            <c:spPr>
              <a:noFill/>
              <a:ln w="25400">
                <a:noFill/>
              </a:ln>
            </c:spPr>
            <c:txPr>
              <a:bodyPr/>
              <a:lstStyle/>
              <a:p>
                <a:pPr>
                  <a:defRPr sz="975" b="1" i="0" u="none" strike="noStrike" baseline="0">
                    <a:solidFill>
                      <a:srgbClr val="385888"/>
                    </a:solidFill>
                    <a:latin typeface="Arial"/>
                    <a:ea typeface="Arial"/>
                    <a:cs typeface="Arial"/>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Budget_By_Month!$AF$117:$AF$124</c:f>
              <c:strCache>
                <c:ptCount val="8"/>
                <c:pt idx="0">
                  <c:v>Transportation</c:v>
                </c:pt>
                <c:pt idx="1">
                  <c:v>Home</c:v>
                </c:pt>
                <c:pt idx="2">
                  <c:v>Utilities</c:v>
                </c:pt>
                <c:pt idx="3">
                  <c:v>Health</c:v>
                </c:pt>
                <c:pt idx="4">
                  <c:v>Entertainment</c:v>
                </c:pt>
                <c:pt idx="5">
                  <c:v>Dining</c:v>
                </c:pt>
                <c:pt idx="6">
                  <c:v>Kids</c:v>
                </c:pt>
                <c:pt idx="7">
                  <c:v>Miscellaneous</c:v>
                </c:pt>
              </c:strCache>
            </c:strRef>
          </c:cat>
          <c:val>
            <c:numRef>
              <c:f>Budget_By_Month!$AG$117:$AG$124</c:f>
              <c:numCache>
                <c:formatCode>_("$"* #,##0_);_("$"* \(#,##0\);_("$"* "-"??_);_(@_)</c:formatCode>
                <c:ptCount val="8"/>
                <c:pt idx="0">
                  <c:v>1</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showLeaderLines val="1"/>
        </c:dLbls>
      </c:pie3DChart>
      <c:spPr>
        <a:noFill/>
        <a:ln w="25400">
          <a:noFill/>
        </a:ln>
      </c:spPr>
    </c:plotArea>
    <c:legend>
      <c:legendPos val="b"/>
      <c:layout>
        <c:manualLayout>
          <c:xMode val="edge"/>
          <c:yMode val="edge"/>
          <c:x val="1.7985611510791366E-2"/>
          <c:y val="0.75935828877005351"/>
          <c:w val="0.92446043165467628"/>
          <c:h val="0.20855614973262032"/>
        </c:manualLayout>
      </c:layout>
      <c:overlay val="0"/>
      <c:spPr>
        <a:solidFill>
          <a:srgbClr val="FFFFFF"/>
        </a:solidFill>
        <a:ln w="25400">
          <a:noFill/>
        </a:ln>
      </c:spPr>
      <c:txPr>
        <a:bodyPr/>
        <a:lstStyle/>
        <a:p>
          <a:pPr>
            <a:defRPr sz="825" b="0" i="0" u="none" strike="noStrike" baseline="0">
              <a:solidFill>
                <a:srgbClr val="3B669B"/>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46">
            <a:gamma/>
            <a:tint val="0"/>
            <a:invGamma/>
          </a:srgbClr>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
          <c:y val="7.8125397366319613E-2"/>
          <c:w val="0.65140845070422537"/>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5882"/>
                      <a:invGamma/>
                    </a:srgbClr>
                  </a:gs>
                </a:gsLst>
                <a:lin ang="5400000" scaled="1"/>
              </a:gradFill>
              <a:ln w="3175">
                <a:solidFill>
                  <a:srgbClr val="C0C0C0"/>
                </a:solidFill>
                <a:prstDash val="solid"/>
              </a:ln>
            </c:spPr>
          </c:dPt>
          <c:dLbls>
            <c:dLbl>
              <c:idx val="0"/>
              <c:spPr>
                <a:noFill/>
                <a:ln w="25400">
                  <a:noFill/>
                </a:ln>
              </c:spPr>
              <c:txPr>
                <a:bodyPr/>
                <a:lstStyle/>
                <a:p>
                  <a:pPr>
                    <a:defRPr sz="10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0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0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0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Tracking!$AJ$133:$AJ$135</c:f>
              <c:strCache>
                <c:ptCount val="3"/>
                <c:pt idx="0">
                  <c:v>Net</c:v>
                </c:pt>
                <c:pt idx="1">
                  <c:v>Spending</c:v>
                </c:pt>
                <c:pt idx="2">
                  <c:v>Income</c:v>
                </c:pt>
              </c:strCache>
            </c:strRef>
          </c:cat>
          <c:val>
            <c:numRef>
              <c:f>Tracking!$AK$133:$AK$135</c:f>
              <c:numCache>
                <c:formatCode>_("$"* #,##0_);_("$"* \(#,##0\);_("$"* "-"??_);_(@_)</c:formatCode>
                <c:ptCount val="3"/>
                <c:pt idx="0">
                  <c:v>1</c:v>
                </c:pt>
                <c:pt idx="1">
                  <c:v>2</c:v>
                </c:pt>
                <c:pt idx="2">
                  <c:v>3</c:v>
                </c:pt>
              </c:numCache>
            </c:numRef>
          </c:val>
        </c:ser>
        <c:dLbls>
          <c:showLegendKey val="0"/>
          <c:showVal val="1"/>
          <c:showCatName val="0"/>
          <c:showSerName val="0"/>
          <c:showPercent val="0"/>
          <c:showBubbleSize val="0"/>
        </c:dLbls>
        <c:gapWidth val="30"/>
        <c:axId val="219421968"/>
        <c:axId val="562505856"/>
      </c:barChart>
      <c:catAx>
        <c:axId val="219421968"/>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385888"/>
                </a:solidFill>
                <a:latin typeface="Arial"/>
                <a:ea typeface="Arial"/>
                <a:cs typeface="Arial"/>
              </a:defRPr>
            </a:pPr>
            <a:endParaRPr lang="en-US"/>
          </a:p>
        </c:txPr>
        <c:crossAx val="562505856"/>
        <c:crosses val="autoZero"/>
        <c:auto val="1"/>
        <c:lblAlgn val="ctr"/>
        <c:lblOffset val="100"/>
        <c:tickLblSkip val="1"/>
        <c:tickMarkSkip val="1"/>
        <c:noMultiLvlLbl val="0"/>
      </c:catAx>
      <c:valAx>
        <c:axId val="562505856"/>
        <c:scaling>
          <c:orientation val="minMax"/>
        </c:scaling>
        <c:delete val="1"/>
        <c:axPos val="b"/>
        <c:numFmt formatCode="_(&quot;$&quot;* #,##0_);_(&quot;$&quot;* \(#,##0\);_(&quot;$&quot;* &quot;-&quot;??_);_(@_)" sourceLinked="1"/>
        <c:majorTickMark val="out"/>
        <c:minorTickMark val="none"/>
        <c:tickLblPos val="nextTo"/>
        <c:crossAx val="219421968"/>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116"/>
      <c:rotY val="5"/>
      <c:depthPercent val="100"/>
      <c:rAngAx val="1"/>
    </c:view3D>
    <c:floor>
      <c:thickness val="0"/>
      <c:spPr>
        <a:solidFill>
          <a:srgbClr val="C0C0C0"/>
        </a:solidFill>
        <a:ln w="3175">
          <a:solidFill>
            <a:srgbClr val="000000"/>
          </a:solidFill>
          <a:prstDash val="solid"/>
        </a:ln>
      </c:spPr>
    </c:floor>
    <c:sideWall>
      <c:thickness val="0"/>
      <c:spPr>
        <a:noFill/>
        <a:ln w="3175">
          <a:solidFill>
            <a:srgbClr val="FFFFFF"/>
          </a:solidFill>
          <a:prstDash val="solid"/>
        </a:ln>
      </c:spPr>
    </c:sideWall>
    <c:backWall>
      <c:thickness val="0"/>
      <c:spPr>
        <a:noFill/>
        <a:ln w="3175">
          <a:solidFill>
            <a:srgbClr val="FFFFFF"/>
          </a:solidFill>
          <a:prstDash val="solid"/>
        </a:ln>
      </c:spPr>
    </c:backWall>
    <c:plotArea>
      <c:layout>
        <c:manualLayout>
          <c:layoutTarget val="inner"/>
          <c:xMode val="edge"/>
          <c:yMode val="edge"/>
          <c:x val="8.8339375033429202E-2"/>
          <c:y val="2.1538493897977611E-2"/>
          <c:w val="0.89752805033964078"/>
          <c:h val="0.89230903291621533"/>
        </c:manualLayout>
      </c:layout>
      <c:bar3DChart>
        <c:barDir val="col"/>
        <c:grouping val="standard"/>
        <c:varyColors val="0"/>
        <c:ser>
          <c:idx val="2"/>
          <c:order val="0"/>
          <c:tx>
            <c:strRef>
              <c:f>Tracking!$B$15</c:f>
              <c:strCache>
                <c:ptCount val="1"/>
                <c:pt idx="0">
                  <c:v>Spending</c:v>
                </c:pt>
              </c:strCache>
            </c:strRef>
          </c:tx>
          <c:spPr>
            <a:gradFill rotWithShape="0">
              <a:gsLst>
                <a:gs pos="0">
                  <a:srgbClr xmlns:mc="http://schemas.openxmlformats.org/markup-compatibility/2006" xmlns:a14="http://schemas.microsoft.com/office/drawing/2010/main" val="567B98" mc:Ignorable="a14" a14:legacySpreadsheetColorIndex="40">
                    <a:gamma/>
                    <a:shade val="86275"/>
                    <a:invGamma/>
                  </a:srgbClr>
                </a:gs>
                <a:gs pos="100000">
                  <a:srgbClr xmlns:mc="http://schemas.openxmlformats.org/markup-compatibility/2006" xmlns:a14="http://schemas.microsoft.com/office/drawing/2010/main" val="648EB0" mc:Ignorable="a14" a14:legacySpreadsheetColorIndex="40"/>
                </a:gs>
              </a:gsLst>
              <a:lin ang="5400000" scaled="1"/>
            </a:gradFill>
            <a:ln w="3175">
              <a:solidFill>
                <a:srgbClr val="90A9BE"/>
              </a:solidFill>
              <a:prstDash val="solid"/>
            </a:ln>
          </c:spPr>
          <c:invertIfNegative val="0"/>
          <c:cat>
            <c:strRef>
              <c:f>Tracking!$D$6:$O$6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Tracking!$D$15:$O$15</c:f>
              <c:numCache>
                <c:formatCode>_("$"* #,##0_);_("$"* \(#,##0\);_("$"* "-"??_);_(@_)</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Tracking!$B$7</c:f>
              <c:strCache>
                <c:ptCount val="1"/>
                <c:pt idx="0">
                  <c:v>Income</c:v>
                </c:pt>
              </c:strCache>
            </c:strRef>
          </c:tx>
          <c:spPr>
            <a:gradFill rotWithShape="0">
              <a:gsLst>
                <a:gs pos="0">
                  <a:srgbClr xmlns:mc="http://schemas.openxmlformats.org/markup-compatibility/2006" xmlns:a14="http://schemas.microsoft.com/office/drawing/2010/main" val="438220" mc:Ignorable="a14" a14:legacySpreadsheetColorIndex="35">
                    <a:gamma/>
                    <a:shade val="86275"/>
                    <a:invGamma/>
                  </a:srgbClr>
                </a:gs>
                <a:gs pos="100000">
                  <a:srgbClr xmlns:mc="http://schemas.openxmlformats.org/markup-compatibility/2006" xmlns:a14="http://schemas.microsoft.com/office/drawing/2010/main" val="4E9725" mc:Ignorable="a14" a14:legacySpreadsheetColorIndex="35"/>
                </a:gs>
              </a:gsLst>
              <a:lin ang="5400000" scaled="1"/>
            </a:gradFill>
            <a:ln w="3175">
              <a:solidFill>
                <a:srgbClr val="4E9725"/>
              </a:solidFill>
              <a:prstDash val="solid"/>
            </a:ln>
          </c:spPr>
          <c:invertIfNegative val="0"/>
          <c:val>
            <c:numRef>
              <c:f>Tracking!$D$7:$O$7</c:f>
              <c:numCache>
                <c:formatCode>_("$"* #,##0_);_("$"* \(#,##0\);_("$"* "-"??_);_(@_)</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shape val="box"/>
        <c:axId val="562496608"/>
        <c:axId val="562505312"/>
        <c:axId val="567109168"/>
      </c:bar3DChart>
      <c:catAx>
        <c:axId val="5624966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3B669B"/>
                </a:solidFill>
                <a:latin typeface="Arial"/>
                <a:ea typeface="Arial"/>
                <a:cs typeface="Arial"/>
              </a:defRPr>
            </a:pPr>
            <a:endParaRPr lang="en-US"/>
          </a:p>
        </c:txPr>
        <c:crossAx val="562505312"/>
        <c:crosses val="autoZero"/>
        <c:auto val="1"/>
        <c:lblAlgn val="ctr"/>
        <c:lblOffset val="100"/>
        <c:tickLblSkip val="2"/>
        <c:tickMarkSkip val="1"/>
        <c:noMultiLvlLbl val="0"/>
      </c:catAx>
      <c:valAx>
        <c:axId val="562505312"/>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3B669B"/>
                </a:solidFill>
                <a:latin typeface="Arial"/>
                <a:ea typeface="Arial"/>
                <a:cs typeface="Arial"/>
              </a:defRPr>
            </a:pPr>
            <a:endParaRPr lang="en-US"/>
          </a:p>
        </c:txPr>
        <c:crossAx val="562496608"/>
        <c:crosses val="autoZero"/>
        <c:crossBetween val="between"/>
      </c:valAx>
      <c:serAx>
        <c:axId val="567109168"/>
        <c:scaling>
          <c:orientation val="minMax"/>
        </c:scaling>
        <c:delete val="1"/>
        <c:axPos val="b"/>
        <c:majorTickMark val="out"/>
        <c:minorTickMark val="none"/>
        <c:tickLblPos val="nextTo"/>
        <c:crossAx val="562505312"/>
        <c:crosses val="autoZero"/>
      </c:serAx>
      <c:spPr>
        <a:noFill/>
        <a:ln w="25400">
          <a:noFill/>
        </a:ln>
      </c:spPr>
    </c:plotArea>
    <c:legend>
      <c:legendPos val="r"/>
      <c:layout>
        <c:manualLayout>
          <c:xMode val="edge"/>
          <c:yMode val="edge"/>
          <c:x val="0.2650181251002876"/>
          <c:y val="0.86153975591910448"/>
          <c:w val="0.46996547517784337"/>
          <c:h val="6.7692409393643918E-2"/>
        </c:manualLayout>
      </c:layout>
      <c:overlay val="0"/>
      <c:spPr>
        <a:noFill/>
        <a:ln w="25400">
          <a:noFill/>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75102776418443"/>
          <c:y val="0.10849056603773585"/>
          <c:w val="0.72627088134416684"/>
          <c:h val="0.8726415094339622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5882"/>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Comparison!$AC$117:$AC$119</c:f>
              <c:strCache>
                <c:ptCount val="3"/>
                <c:pt idx="0">
                  <c:v>Net</c:v>
                </c:pt>
                <c:pt idx="1">
                  <c:v>Spending</c:v>
                </c:pt>
                <c:pt idx="2">
                  <c:v>Income</c:v>
                </c:pt>
              </c:strCache>
            </c:strRef>
          </c:cat>
          <c:val>
            <c:numRef>
              <c:f>Comparison!$AD$117:$AD$119</c:f>
              <c:numCache>
                <c:formatCode>_("$"* #,##0_);_("$"* \(#,##0\);_("$"* "-"??_);_(@_)</c:formatCode>
                <c:ptCount val="3"/>
                <c:pt idx="0">
                  <c:v>1</c:v>
                </c:pt>
                <c:pt idx="1">
                  <c:v>2</c:v>
                </c:pt>
                <c:pt idx="2">
                  <c:v>3</c:v>
                </c:pt>
              </c:numCache>
            </c:numRef>
          </c:val>
        </c:ser>
        <c:ser>
          <c:idx val="0"/>
          <c:order val="1"/>
          <c:spPr>
            <a:solidFill>
              <a:srgbClr val="EFEFFF"/>
            </a:solidFill>
            <a:ln w="12700">
              <a:solidFill>
                <a:srgbClr val="000000"/>
              </a:solidFill>
              <a:prstDash val="solid"/>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5882"/>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Comparison!$AC$117:$AC$119</c:f>
              <c:strCache>
                <c:ptCount val="3"/>
                <c:pt idx="0">
                  <c:v>Net</c:v>
                </c:pt>
                <c:pt idx="1">
                  <c:v>Spending</c:v>
                </c:pt>
                <c:pt idx="2">
                  <c:v>Income</c:v>
                </c:pt>
              </c:strCache>
            </c:strRef>
          </c:cat>
          <c:val>
            <c:numRef>
              <c:f>Comparison!$AE$117:$AE$119</c:f>
              <c:numCache>
                <c:formatCode>_("$"* #,##0_);_("$"* \(#,##0\);_("$"* "-"??_);_(@_)</c:formatCode>
                <c:ptCount val="3"/>
                <c:pt idx="0">
                  <c:v>12</c:v>
                </c:pt>
                <c:pt idx="1">
                  <c:v>12</c:v>
                </c:pt>
                <c:pt idx="2">
                  <c:v>24</c:v>
                </c:pt>
              </c:numCache>
            </c:numRef>
          </c:val>
        </c:ser>
        <c:dLbls>
          <c:showLegendKey val="0"/>
          <c:showVal val="1"/>
          <c:showCatName val="0"/>
          <c:showSerName val="0"/>
          <c:showPercent val="0"/>
          <c:showBubbleSize val="0"/>
        </c:dLbls>
        <c:gapWidth val="30"/>
        <c:axId val="562501504"/>
        <c:axId val="562496064"/>
      </c:barChart>
      <c:catAx>
        <c:axId val="562501504"/>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100" b="1" i="0" u="none" strike="noStrike" baseline="0">
                <a:solidFill>
                  <a:srgbClr val="385888"/>
                </a:solidFill>
                <a:latin typeface="Arial"/>
                <a:ea typeface="Arial"/>
                <a:cs typeface="Arial"/>
              </a:defRPr>
            </a:pPr>
            <a:endParaRPr lang="en-US"/>
          </a:p>
        </c:txPr>
        <c:crossAx val="562496064"/>
        <c:crosses val="autoZero"/>
        <c:auto val="1"/>
        <c:lblAlgn val="ctr"/>
        <c:lblOffset val="100"/>
        <c:tickLblSkip val="1"/>
        <c:tickMarkSkip val="1"/>
        <c:noMultiLvlLbl val="0"/>
      </c:catAx>
      <c:valAx>
        <c:axId val="562496064"/>
        <c:scaling>
          <c:orientation val="minMax"/>
        </c:scaling>
        <c:delete val="1"/>
        <c:axPos val="b"/>
        <c:numFmt formatCode="_(&quot;$&quot;* #,##0_);_(&quot;$&quot;* \(#,##0\);_(&quot;$&quot;* &quot;-&quot;??_);_(@_)" sourceLinked="1"/>
        <c:majorTickMark val="out"/>
        <c:minorTickMark val="none"/>
        <c:tickLblPos val="nextTo"/>
        <c:crossAx val="562501504"/>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20353982300891E-2"/>
          <c:y val="0.12132352941176471"/>
          <c:w val="0.89823008849557517"/>
          <c:h val="0.6875"/>
        </c:manualLayout>
      </c:layout>
      <c:barChart>
        <c:barDir val="col"/>
        <c:grouping val="clustered"/>
        <c:varyColors val="0"/>
        <c:ser>
          <c:idx val="1"/>
          <c:order val="0"/>
          <c:tx>
            <c:strRef>
              <c:f>Comparison!$AA$117</c:f>
              <c:strCache>
                <c:ptCount val="1"/>
                <c:pt idx="0">
                  <c:v>Over Budget</c:v>
                </c:pt>
              </c:strCache>
            </c:strRef>
          </c:tx>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AC2E21" mc:Ignorable="a14" a14:legacySpreadsheetColorIndex="45">
                    <a:gamma/>
                    <a:shade val="85882"/>
                    <a:invGamma/>
                  </a:srgbClr>
                </a:gs>
              </a:gsLst>
              <a:lin ang="5400000" scaled="1"/>
            </a:gradFill>
            <a:ln w="25400">
              <a:noFill/>
            </a:ln>
          </c:spPr>
          <c:invertIfNegative val="1"/>
          <c:dLbls>
            <c:numFmt formatCode="\$0;\-\$0;;\ " sourceLinked="0"/>
            <c:spPr>
              <a:noFill/>
              <a:ln w="25400">
                <a:noFill/>
              </a:ln>
            </c:spPr>
            <c:txPr>
              <a:bodyPr/>
              <a:lstStyle/>
              <a:p>
                <a:pPr>
                  <a:defRPr sz="1000" b="1" i="0" u="none" strike="noStrike" baseline="0">
                    <a:solidFill>
                      <a:srgbClr val="3B669B"/>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Comparison!$X$118:$X$125</c:f>
              <c:strCache>
                <c:ptCount val="8"/>
                <c:pt idx="0">
                  <c:v>Trans      </c:v>
                </c:pt>
                <c:pt idx="1">
                  <c:v>Home   </c:v>
                </c:pt>
                <c:pt idx="2">
                  <c:v>Utili   </c:v>
                </c:pt>
                <c:pt idx="3">
                  <c:v>Healt   </c:v>
                </c:pt>
                <c:pt idx="4">
                  <c:v>Enter   </c:v>
                </c:pt>
                <c:pt idx="5">
                  <c:v>Dinin   </c:v>
                </c:pt>
                <c:pt idx="6">
                  <c:v>Kids   </c:v>
                </c:pt>
                <c:pt idx="7">
                  <c:v>Misce   </c:v>
                </c:pt>
              </c:strCache>
            </c:strRef>
          </c:cat>
          <c:val>
            <c:numRef>
              <c:f>Comparison!$AA$118:$AA$125</c:f>
              <c:numCache>
                <c:formatCode>"$"#,##0</c:formatCode>
                <c:ptCount val="8"/>
                <c:pt idx="0">
                  <c:v>0</c:v>
                </c:pt>
                <c:pt idx="1">
                  <c:v>0</c:v>
                </c:pt>
                <c:pt idx="2">
                  <c:v>0</c:v>
                </c:pt>
                <c:pt idx="3">
                  <c:v>0</c:v>
                </c:pt>
                <c:pt idx="4">
                  <c:v>0</c:v>
                </c:pt>
                <c:pt idx="5">
                  <c:v>0</c:v>
                </c:pt>
                <c:pt idx="6">
                  <c:v>0</c:v>
                </c:pt>
                <c:pt idx="7">
                  <c:v>0</c:v>
                </c:pt>
              </c:numCache>
            </c:numRef>
          </c:val>
        </c:ser>
        <c:ser>
          <c:idx val="0"/>
          <c:order val="1"/>
          <c:tx>
            <c:strRef>
              <c:f>Comparison!$AB$117</c:f>
              <c:strCache>
                <c:ptCount val="1"/>
                <c:pt idx="0">
                  <c:v>Under Budget</c:v>
                </c:pt>
              </c:strCache>
            </c:strRef>
          </c:tx>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6275"/>
                    <a:invGamma/>
                  </a:srgbClr>
                </a:gs>
              </a:gsLst>
              <a:lin ang="5400000" scaled="1"/>
            </a:gradFill>
            <a:ln w="25400">
              <a:noFill/>
            </a:ln>
          </c:spPr>
          <c:invertIfNegative val="0"/>
          <c:dLbls>
            <c:numFmt formatCode="\$0;\-\$0;;\ " sourceLinked="0"/>
            <c:spPr>
              <a:noFill/>
              <a:ln w="25400">
                <a:noFill/>
              </a:ln>
            </c:spPr>
            <c:txPr>
              <a:bodyPr/>
              <a:lstStyle/>
              <a:p>
                <a:pPr>
                  <a:defRPr sz="1000" b="1" i="0" u="none" strike="noStrike" baseline="0">
                    <a:solidFill>
                      <a:srgbClr val="3B669B"/>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Comparison!$X$118:$X$125</c:f>
              <c:strCache>
                <c:ptCount val="8"/>
                <c:pt idx="0">
                  <c:v>Trans      </c:v>
                </c:pt>
                <c:pt idx="1">
                  <c:v>Home   </c:v>
                </c:pt>
                <c:pt idx="2">
                  <c:v>Utili   </c:v>
                </c:pt>
                <c:pt idx="3">
                  <c:v>Healt   </c:v>
                </c:pt>
                <c:pt idx="4">
                  <c:v>Enter   </c:v>
                </c:pt>
                <c:pt idx="5">
                  <c:v>Dinin   </c:v>
                </c:pt>
                <c:pt idx="6">
                  <c:v>Kids   </c:v>
                </c:pt>
                <c:pt idx="7">
                  <c:v>Misce   </c:v>
                </c:pt>
              </c:strCache>
            </c:strRef>
          </c:cat>
          <c:val>
            <c:numRef>
              <c:f>Comparison!$AB$118:$AB$125</c:f>
              <c:numCache>
                <c:formatCode>General</c:formatCode>
                <c:ptCount val="8"/>
                <c:pt idx="0">
                  <c:v>-10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30"/>
        <c:overlap val="100"/>
        <c:axId val="562509120"/>
        <c:axId val="562493888"/>
      </c:barChart>
      <c:catAx>
        <c:axId val="562509120"/>
        <c:scaling>
          <c:orientation val="minMax"/>
        </c:scaling>
        <c:delete val="0"/>
        <c:axPos val="b"/>
        <c:numFmt formatCode="General" sourceLinked="1"/>
        <c:majorTickMark val="none"/>
        <c:minorTickMark val="none"/>
        <c:tickLblPos val="low"/>
        <c:spPr>
          <a:ln w="3175">
            <a:solidFill>
              <a:srgbClr val="648EB0"/>
            </a:solidFill>
            <a:prstDash val="solid"/>
          </a:ln>
        </c:spPr>
        <c:txPr>
          <a:bodyPr rot="0" vert="horz"/>
          <a:lstStyle/>
          <a:p>
            <a:pPr>
              <a:defRPr sz="1000" b="1" i="0" u="none" strike="noStrike" baseline="0">
                <a:solidFill>
                  <a:srgbClr val="3B669B"/>
                </a:solidFill>
                <a:latin typeface="Arial"/>
                <a:ea typeface="Arial"/>
                <a:cs typeface="Arial"/>
              </a:defRPr>
            </a:pPr>
            <a:endParaRPr lang="en-US"/>
          </a:p>
        </c:txPr>
        <c:crossAx val="562493888"/>
        <c:crosses val="autoZero"/>
        <c:auto val="1"/>
        <c:lblAlgn val="ctr"/>
        <c:lblOffset val="100"/>
        <c:tickLblSkip val="1"/>
        <c:tickMarkSkip val="1"/>
        <c:noMultiLvlLbl val="0"/>
      </c:catAx>
      <c:valAx>
        <c:axId val="562493888"/>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9525">
            <a:noFill/>
          </a:ln>
        </c:spPr>
        <c:txPr>
          <a:bodyPr rot="0" vert="horz"/>
          <a:lstStyle/>
          <a:p>
            <a:pPr>
              <a:defRPr sz="900" b="1" i="0" u="none" strike="noStrike" baseline="0">
                <a:solidFill>
                  <a:srgbClr val="3B669B"/>
                </a:solidFill>
                <a:latin typeface="Arial"/>
                <a:ea typeface="Arial"/>
                <a:cs typeface="Arial"/>
              </a:defRPr>
            </a:pPr>
            <a:endParaRPr lang="en-US"/>
          </a:p>
        </c:txPr>
        <c:crossAx val="562509120"/>
        <c:crosses val="autoZero"/>
        <c:crossBetween val="between"/>
      </c:valAx>
      <c:spPr>
        <a:noFill/>
        <a:ln w="3175">
          <a:solidFill>
            <a:srgbClr val="FFFFFF"/>
          </a:solidFill>
          <a:prstDash val="solid"/>
        </a:ln>
      </c:spPr>
    </c:plotArea>
    <c:legend>
      <c:legendPos val="r"/>
      <c:layout>
        <c:manualLayout>
          <c:xMode val="edge"/>
          <c:yMode val="edge"/>
          <c:x val="0.25"/>
          <c:y val="2.5735294117647058E-2"/>
          <c:w val="0.44911504424778759"/>
          <c:h val="8.0882352941176475E-2"/>
        </c:manualLayout>
      </c:layout>
      <c:overlay val="0"/>
      <c:spPr>
        <a:noFill/>
        <a:ln w="25400">
          <a:noFill/>
        </a:ln>
      </c:spPr>
      <c:txPr>
        <a:bodyPr/>
        <a:lstStyle/>
        <a:p>
          <a:pPr>
            <a:defRPr sz="920" b="1" i="0" u="none" strike="noStrike" baseline="0">
              <a:solidFill>
                <a:srgbClr val="3B669B"/>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900" b="0" i="0" u="none" strike="noStrike" baseline="0">
          <a:solidFill>
            <a:srgbClr val="3B669B"/>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Style="combo" dx="16" fmlaLink="$S$123" fmlaRange="$S$120:$S$122" val="0"/>
</file>

<file path=xl/ctrlProps/ctrlProp2.xml><?xml version="1.0" encoding="utf-8"?>
<formControlPr xmlns="http://schemas.microsoft.com/office/spreadsheetml/2009/9/main" objectType="Drop" dropLines="2" dropStyle="combo" dx="16" fmlaLink="$S$3" fmlaRange="$S$1:$S$2" val="0"/>
</file>

<file path=xl/ctrlProps/ctrlProp3.xml><?xml version="1.0" encoding="utf-8"?>
<formControlPr xmlns="http://schemas.microsoft.com/office/spreadsheetml/2009/9/main" objectType="Drop" dropLines="12" dropStyle="combo" dx="16" fmlaLink="$AC$117" fmlaRange="$AC$122:$AC$133" val="0"/>
</file>

<file path=xl/ctrlProps/ctrlProp4.xml><?xml version="1.0" encoding="utf-8"?>
<formControlPr xmlns="http://schemas.microsoft.com/office/spreadsheetml/2009/9/main" objectType="Drop" dropLines="16" dropStyle="combo" dx="16" fmlaLink="$AB$117" fmlaRange="$AB$118:$AB$133" val="0"/>
</file>

<file path=xl/ctrlProps/ctrlProp5.xml><?xml version="1.0" encoding="utf-8"?>
<formControlPr xmlns="http://schemas.microsoft.com/office/spreadsheetml/2009/9/main" objectType="Drop" dropLines="2" dropStyle="combo" dx="16" fmlaLink="Quick_Budget!$S$3" fmlaRange="$AA$1:$AA$2" val="0"/>
</file>

<file path=xl/ctrlProps/ctrlProp6.xml><?xml version="1.0" encoding="utf-8"?>
<formControlPr xmlns="http://schemas.microsoft.com/office/spreadsheetml/2009/9/main" objectType="Drop" dropLines="15" dropStyle="combo" dx="16" fmlaLink="$AC$114" fmlaRange="$AC$116:$AC$130" sel="3" val="0"/>
</file>

<file path=xl/ctrlProps/ctrlProp7.xml><?xml version="1.0" encoding="utf-8"?>
<formControlPr xmlns="http://schemas.microsoft.com/office/spreadsheetml/2009/9/main" objectType="Drop" dropLines="17" dropStyle="combo" dx="16" fmlaLink="$T$116" fmlaRange="$T$117:$T$133" val="0"/>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Home_Overview!A1"/><Relationship Id="rId7" Type="http://schemas.openxmlformats.org/officeDocument/2006/relationships/hyperlink" Target="#Daily_Spending!A1"/><Relationship Id="rId12"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hyperlink" Target="#Comparison!A1"/><Relationship Id="rId11" Type="http://schemas.openxmlformats.org/officeDocument/2006/relationships/hyperlink" Target="#Tracking!D9"/><Relationship Id="rId5" Type="http://schemas.openxmlformats.org/officeDocument/2006/relationships/hyperlink" Target="#Tracking!A1"/><Relationship Id="rId10" Type="http://schemas.openxmlformats.org/officeDocument/2006/relationships/hyperlink" Target="#Help!A1"/><Relationship Id="rId4" Type="http://schemas.openxmlformats.org/officeDocument/2006/relationships/hyperlink" Target="#Budget_By_Month!A1"/><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Daily_Spending!A1"/><Relationship Id="rId13" Type="http://schemas.openxmlformats.org/officeDocument/2006/relationships/hyperlink" Target="#Tracking!D9"/><Relationship Id="rId3" Type="http://schemas.openxmlformats.org/officeDocument/2006/relationships/image" Target="../media/image1.png"/><Relationship Id="rId7" Type="http://schemas.openxmlformats.org/officeDocument/2006/relationships/hyperlink" Target="#Comparison!A1"/><Relationship Id="rId12"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hyperlink" Target="#Tracking!A1"/><Relationship Id="rId11" Type="http://schemas.openxmlformats.org/officeDocument/2006/relationships/image" Target="../media/image5.png"/><Relationship Id="rId5" Type="http://schemas.openxmlformats.org/officeDocument/2006/relationships/hyperlink" Target="#Quick_Budget!A1"/><Relationship Id="rId10" Type="http://schemas.openxmlformats.org/officeDocument/2006/relationships/hyperlink" Target="#Help!A1"/><Relationship Id="rId4" Type="http://schemas.openxmlformats.org/officeDocument/2006/relationships/hyperlink" Target="#Home_Overview!A1"/><Relationship Id="rId9"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hyperlink" Target="#Help!A1"/><Relationship Id="rId3" Type="http://schemas.openxmlformats.org/officeDocument/2006/relationships/image" Target="../media/image1.png"/><Relationship Id="rId7" Type="http://schemas.openxmlformats.org/officeDocument/2006/relationships/hyperlink" Target="#Daily_Spending!A1"/><Relationship Id="rId12" Type="http://schemas.openxmlformats.org/officeDocument/2006/relationships/hyperlink" Target="#Comparison!D9"/><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hyperlink" Target="#Comparison!A1"/><Relationship Id="rId11" Type="http://schemas.openxmlformats.org/officeDocument/2006/relationships/hyperlink" Target="#Budget_By_Month!A1"/><Relationship Id="rId5" Type="http://schemas.openxmlformats.org/officeDocument/2006/relationships/hyperlink" Target="#Quick_Budget!A1"/><Relationship Id="rId10" Type="http://schemas.openxmlformats.org/officeDocument/2006/relationships/image" Target="../media/image7.png"/><Relationship Id="rId4" Type="http://schemas.openxmlformats.org/officeDocument/2006/relationships/hyperlink" Target="#Home_Overview!A1"/><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hyperlink" Target="#Budget_By_Month!A1"/><Relationship Id="rId3" Type="http://schemas.openxmlformats.org/officeDocument/2006/relationships/image" Target="../media/image1.png"/><Relationship Id="rId7" Type="http://schemas.openxmlformats.org/officeDocument/2006/relationships/hyperlink" Target="#Help!A1"/><Relationship Id="rId2" Type="http://schemas.openxmlformats.org/officeDocument/2006/relationships/image" Target="../media/image8.png"/><Relationship Id="rId1" Type="http://schemas.openxmlformats.org/officeDocument/2006/relationships/chart" Target="../charts/chart8.xml"/><Relationship Id="rId6" Type="http://schemas.openxmlformats.org/officeDocument/2006/relationships/hyperlink" Target="#Daily_Spending!A1"/><Relationship Id="rId11" Type="http://schemas.openxmlformats.org/officeDocument/2006/relationships/image" Target="../media/image9.png"/><Relationship Id="rId5" Type="http://schemas.openxmlformats.org/officeDocument/2006/relationships/hyperlink" Target="#Quick_Budget!A1"/><Relationship Id="rId10" Type="http://schemas.openxmlformats.org/officeDocument/2006/relationships/chart" Target="../charts/chart9.xml"/><Relationship Id="rId4" Type="http://schemas.openxmlformats.org/officeDocument/2006/relationships/hyperlink" Target="#Home_Overview!A1"/><Relationship Id="rId9" Type="http://schemas.openxmlformats.org/officeDocument/2006/relationships/hyperlink" Target="#Tracking!A1"/></Relationships>
</file>

<file path=xl/drawings/_rels/drawing5.xml.rels><?xml version="1.0" encoding="UTF-8" standalone="yes"?>
<Relationships xmlns="http://schemas.openxmlformats.org/package/2006/relationships"><Relationship Id="rId8" Type="http://schemas.openxmlformats.org/officeDocument/2006/relationships/hyperlink" Target="#Comparison!D9"/><Relationship Id="rId3" Type="http://schemas.openxmlformats.org/officeDocument/2006/relationships/hyperlink" Target="#Quick_Budget!A1"/><Relationship Id="rId7" Type="http://schemas.openxmlformats.org/officeDocument/2006/relationships/hyperlink" Target="#Comparison!A1"/><Relationship Id="rId2" Type="http://schemas.openxmlformats.org/officeDocument/2006/relationships/hyperlink" Target="#Home_Overview!A1"/><Relationship Id="rId1" Type="http://schemas.openxmlformats.org/officeDocument/2006/relationships/image" Target="../media/image1.png"/><Relationship Id="rId6" Type="http://schemas.openxmlformats.org/officeDocument/2006/relationships/hyperlink" Target="#Tracking!A1"/><Relationship Id="rId5" Type="http://schemas.openxmlformats.org/officeDocument/2006/relationships/hyperlink" Target="#Budget_By_Month!A1"/><Relationship Id="rId4" Type="http://schemas.openxmlformats.org/officeDocument/2006/relationships/hyperlink" Target="#Help!A1"/></Relationships>
</file>

<file path=xl/drawings/_rels/drawing6.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Quick_Budget!A1"/><Relationship Id="rId7" Type="http://schemas.openxmlformats.org/officeDocument/2006/relationships/hyperlink" Target="#Daily_Spending!A1"/><Relationship Id="rId2" Type="http://schemas.openxmlformats.org/officeDocument/2006/relationships/hyperlink" Target="#Home_Overview!A1"/><Relationship Id="rId1" Type="http://schemas.openxmlformats.org/officeDocument/2006/relationships/image" Target="../media/image1.png"/><Relationship Id="rId6" Type="http://schemas.openxmlformats.org/officeDocument/2006/relationships/hyperlink" Target="#Comparison!A1"/><Relationship Id="rId5" Type="http://schemas.openxmlformats.org/officeDocument/2006/relationships/hyperlink" Target="#Tracking!A1"/><Relationship Id="rId4" Type="http://schemas.openxmlformats.org/officeDocument/2006/relationships/hyperlink" Target="#Budget_By_Month!A1"/></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6</xdr:row>
      <xdr:rowOff>28575</xdr:rowOff>
    </xdr:from>
    <xdr:to>
      <xdr:col>14</xdr:col>
      <xdr:colOff>533400</xdr:colOff>
      <xdr:row>17</xdr:row>
      <xdr:rowOff>9525</xdr:rowOff>
    </xdr:to>
    <xdr:graphicFrame macro="">
      <xdr:nvGraphicFramePr>
        <xdr:cNvPr id="1099"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0</xdr:row>
      <xdr:rowOff>38100</xdr:rowOff>
    </xdr:from>
    <xdr:to>
      <xdr:col>15</xdr:col>
      <xdr:colOff>19050</xdr:colOff>
      <xdr:row>2</xdr:row>
      <xdr:rowOff>152400</xdr:rowOff>
    </xdr:to>
    <xdr:pic>
      <xdr:nvPicPr>
        <xdr:cNvPr id="1219" name="Picture 19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38100"/>
          <a:ext cx="85915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9525</xdr:colOff>
      <xdr:row>0</xdr:row>
      <xdr:rowOff>76200</xdr:rowOff>
    </xdr:from>
    <xdr:to>
      <xdr:col>2</xdr:col>
      <xdr:colOff>1009650</xdr:colOff>
      <xdr:row>2</xdr:row>
      <xdr:rowOff>133350</xdr:rowOff>
    </xdr:to>
    <xdr:sp macro="" textlink="">
      <xdr:nvSpPr>
        <xdr:cNvPr id="1220" name="Rectangle 196">
          <a:hlinkClick xmlns:r="http://schemas.openxmlformats.org/officeDocument/2006/relationships" r:id="rId3" tooltip="Home"/>
        </xdr:cNvPr>
        <xdr:cNvSpPr>
          <a:spLocks noChangeArrowheads="1"/>
        </xdr:cNvSpPr>
      </xdr:nvSpPr>
      <xdr:spPr bwMode="auto">
        <a:xfrm>
          <a:off x="200025"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absolute">
    <xdr:from>
      <xdr:col>2</xdr:col>
      <xdr:colOff>1066800</xdr:colOff>
      <xdr:row>0</xdr:row>
      <xdr:rowOff>47625</xdr:rowOff>
    </xdr:from>
    <xdr:to>
      <xdr:col>2</xdr:col>
      <xdr:colOff>1076325</xdr:colOff>
      <xdr:row>2</xdr:row>
      <xdr:rowOff>133350</xdr:rowOff>
    </xdr:to>
    <xdr:sp macro="" textlink="">
      <xdr:nvSpPr>
        <xdr:cNvPr id="1221" name="Line 197"/>
        <xdr:cNvSpPr>
          <a:spLocks noChangeShapeType="1"/>
        </xdr:cNvSpPr>
      </xdr:nvSpPr>
      <xdr:spPr bwMode="auto">
        <a:xfrm rot="60000">
          <a:off x="125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5</xdr:col>
      <xdr:colOff>114300</xdr:colOff>
      <xdr:row>0</xdr:row>
      <xdr:rowOff>76200</xdr:rowOff>
    </xdr:from>
    <xdr:to>
      <xdr:col>6</xdr:col>
      <xdr:colOff>619125</xdr:colOff>
      <xdr:row>2</xdr:row>
      <xdr:rowOff>133350</xdr:rowOff>
    </xdr:to>
    <xdr:sp macro="" textlink="">
      <xdr:nvSpPr>
        <xdr:cNvPr id="1222" name="Rectangle 198">
          <a:hlinkClick xmlns:r="http://schemas.openxmlformats.org/officeDocument/2006/relationships" r:id="rId4" tooltip="Budget by Month"/>
        </xdr:cNvPr>
        <xdr:cNvSpPr>
          <a:spLocks noChangeArrowheads="1"/>
        </xdr:cNvSpPr>
      </xdr:nvSpPr>
      <xdr:spPr bwMode="auto">
        <a:xfrm>
          <a:off x="259080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absolute">
    <xdr:from>
      <xdr:col>2</xdr:col>
      <xdr:colOff>1076325</xdr:colOff>
      <xdr:row>0</xdr:row>
      <xdr:rowOff>47625</xdr:rowOff>
    </xdr:from>
    <xdr:to>
      <xdr:col>5</xdr:col>
      <xdr:colOff>104775</xdr:colOff>
      <xdr:row>2</xdr:row>
      <xdr:rowOff>142875</xdr:rowOff>
    </xdr:to>
    <xdr:sp macro="" textlink="">
      <xdr:nvSpPr>
        <xdr:cNvPr id="1223" name="Rectangle 199"/>
        <xdr:cNvSpPr>
          <a:spLocks noChangeArrowheads="1"/>
        </xdr:cNvSpPr>
      </xdr:nvSpPr>
      <xdr:spPr bwMode="auto">
        <a:xfrm>
          <a:off x="1266825" y="47625"/>
          <a:ext cx="1314450" cy="419100"/>
        </a:xfrm>
        <a:prstGeom prst="rect">
          <a:avLst/>
        </a:prstGeom>
        <a:solidFill>
          <a:srgbClr xmlns:mc="http://schemas.openxmlformats.org/markup-compatibility/2006" xmlns:a14="http://schemas.microsoft.com/office/drawing/2010/main" val="E1E1FF" mc:Ignorable="a14" a14:legacySpreadsheetColorIndex="3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US" sz="1100" b="1" i="0" u="none" strike="noStrike" baseline="0">
              <a:solidFill>
                <a:srgbClr val="385888"/>
              </a:solidFill>
              <a:latin typeface="Arial"/>
              <a:cs typeface="Arial"/>
            </a:rPr>
            <a:t>Quick Budget</a:t>
          </a:r>
        </a:p>
      </xdr:txBody>
    </xdr:sp>
    <xdr:clientData/>
  </xdr:twoCellAnchor>
  <xdr:twoCellAnchor editAs="absolute">
    <xdr:from>
      <xdr:col>6</xdr:col>
      <xdr:colOff>685800</xdr:colOff>
      <xdr:row>0</xdr:row>
      <xdr:rowOff>85725</xdr:rowOff>
    </xdr:from>
    <xdr:to>
      <xdr:col>8</xdr:col>
      <xdr:colOff>228600</xdr:colOff>
      <xdr:row>2</xdr:row>
      <xdr:rowOff>142875</xdr:rowOff>
    </xdr:to>
    <xdr:sp macro="" textlink="">
      <xdr:nvSpPr>
        <xdr:cNvPr id="1224" name="Rectangle 200">
          <a:hlinkClick xmlns:r="http://schemas.openxmlformats.org/officeDocument/2006/relationships" r:id="rId5" tooltip="Tracking Actual Spending"/>
        </xdr:cNvPr>
        <xdr:cNvSpPr>
          <a:spLocks noChangeArrowheads="1"/>
        </xdr:cNvSpPr>
      </xdr:nvSpPr>
      <xdr:spPr bwMode="auto">
        <a:xfrm>
          <a:off x="394335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absolute">
    <xdr:from>
      <xdr:col>8</xdr:col>
      <xdr:colOff>266700</xdr:colOff>
      <xdr:row>0</xdr:row>
      <xdr:rowOff>76200</xdr:rowOff>
    </xdr:from>
    <xdr:to>
      <xdr:col>12</xdr:col>
      <xdr:colOff>66675</xdr:colOff>
      <xdr:row>2</xdr:row>
      <xdr:rowOff>133350</xdr:rowOff>
    </xdr:to>
    <xdr:sp macro="" textlink="">
      <xdr:nvSpPr>
        <xdr:cNvPr id="1225" name="Rectangle 201">
          <a:hlinkClick xmlns:r="http://schemas.openxmlformats.org/officeDocument/2006/relationships" r:id="rId6" tooltip="Compare Budget vs Tracking"/>
        </xdr:cNvPr>
        <xdr:cNvSpPr>
          <a:spLocks noChangeArrowheads="1"/>
        </xdr:cNvSpPr>
      </xdr:nvSpPr>
      <xdr:spPr bwMode="auto">
        <a:xfrm>
          <a:off x="5086350"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absolute">
    <xdr:from>
      <xdr:col>12</xdr:col>
      <xdr:colOff>85725</xdr:colOff>
      <xdr:row>0</xdr:row>
      <xdr:rowOff>76200</xdr:rowOff>
    </xdr:from>
    <xdr:to>
      <xdr:col>13</xdr:col>
      <xdr:colOff>247650</xdr:colOff>
      <xdr:row>2</xdr:row>
      <xdr:rowOff>133350</xdr:rowOff>
    </xdr:to>
    <xdr:sp macro="" textlink="">
      <xdr:nvSpPr>
        <xdr:cNvPr id="1226" name="Rectangle 202">
          <a:hlinkClick xmlns:r="http://schemas.openxmlformats.org/officeDocument/2006/relationships" r:id="rId7" tooltip="Record Daily Spending"/>
        </xdr:cNvPr>
        <xdr:cNvSpPr>
          <a:spLocks noChangeArrowheads="1"/>
        </xdr:cNvSpPr>
      </xdr:nvSpPr>
      <xdr:spPr bwMode="auto">
        <a:xfrm>
          <a:off x="6200775" y="76200"/>
          <a:ext cx="12382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Daily Spending</a:t>
          </a:r>
        </a:p>
      </xdr:txBody>
    </xdr:sp>
    <xdr:clientData/>
  </xdr:twoCellAnchor>
  <xdr:twoCellAnchor editAs="absolute">
    <xdr:from>
      <xdr:col>12</xdr:col>
      <xdr:colOff>66675</xdr:colOff>
      <xdr:row>0</xdr:row>
      <xdr:rowOff>47625</xdr:rowOff>
    </xdr:from>
    <xdr:to>
      <xdr:col>12</xdr:col>
      <xdr:colOff>76200</xdr:colOff>
      <xdr:row>2</xdr:row>
      <xdr:rowOff>133350</xdr:rowOff>
    </xdr:to>
    <xdr:sp macro="" textlink="">
      <xdr:nvSpPr>
        <xdr:cNvPr id="1227" name="Line 203"/>
        <xdr:cNvSpPr>
          <a:spLocks noChangeShapeType="1"/>
        </xdr:cNvSpPr>
      </xdr:nvSpPr>
      <xdr:spPr bwMode="auto">
        <a:xfrm rot="60000">
          <a:off x="61817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247650</xdr:colOff>
      <xdr:row>0</xdr:row>
      <xdr:rowOff>47625</xdr:rowOff>
    </xdr:from>
    <xdr:to>
      <xdr:col>8</xdr:col>
      <xdr:colOff>257175</xdr:colOff>
      <xdr:row>2</xdr:row>
      <xdr:rowOff>133350</xdr:rowOff>
    </xdr:to>
    <xdr:sp macro="" textlink="">
      <xdr:nvSpPr>
        <xdr:cNvPr id="1228" name="Line 204"/>
        <xdr:cNvSpPr>
          <a:spLocks noChangeShapeType="1"/>
        </xdr:cNvSpPr>
      </xdr:nvSpPr>
      <xdr:spPr bwMode="auto">
        <a:xfrm rot="60000">
          <a:off x="506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676275</xdr:colOff>
      <xdr:row>0</xdr:row>
      <xdr:rowOff>47625</xdr:rowOff>
    </xdr:from>
    <xdr:to>
      <xdr:col>6</xdr:col>
      <xdr:colOff>685800</xdr:colOff>
      <xdr:row>2</xdr:row>
      <xdr:rowOff>133350</xdr:rowOff>
    </xdr:to>
    <xdr:sp macro="" textlink="">
      <xdr:nvSpPr>
        <xdr:cNvPr id="1229" name="Line 205"/>
        <xdr:cNvSpPr>
          <a:spLocks noChangeShapeType="1"/>
        </xdr:cNvSpPr>
      </xdr:nvSpPr>
      <xdr:spPr bwMode="auto">
        <a:xfrm rot="60000">
          <a:off x="39338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5</xdr:col>
      <xdr:colOff>95250</xdr:colOff>
      <xdr:row>0</xdr:row>
      <xdr:rowOff>47625</xdr:rowOff>
    </xdr:from>
    <xdr:to>
      <xdr:col>5</xdr:col>
      <xdr:colOff>104775</xdr:colOff>
      <xdr:row>2</xdr:row>
      <xdr:rowOff>133350</xdr:rowOff>
    </xdr:to>
    <xdr:sp macro="" textlink="">
      <xdr:nvSpPr>
        <xdr:cNvPr id="1230" name="Line 206"/>
        <xdr:cNvSpPr>
          <a:spLocks noChangeShapeType="1"/>
        </xdr:cNvSpPr>
      </xdr:nvSpPr>
      <xdr:spPr bwMode="auto">
        <a:xfrm rot="60000">
          <a:off x="25717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85725</xdr:colOff>
      <xdr:row>5</xdr:row>
      <xdr:rowOff>19050</xdr:rowOff>
    </xdr:from>
    <xdr:to>
      <xdr:col>14</xdr:col>
      <xdr:colOff>552450</xdr:colOff>
      <xdr:row>6</xdr:row>
      <xdr:rowOff>28575</xdr:rowOff>
    </xdr:to>
    <xdr:pic>
      <xdr:nvPicPr>
        <xdr:cNvPr id="1232" name="Picture 208"/>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05375" y="1009650"/>
          <a:ext cx="3543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180975</xdr:colOff>
      <xdr:row>5</xdr:row>
      <xdr:rowOff>47625</xdr:rowOff>
    </xdr:from>
    <xdr:to>
      <xdr:col>12</xdr:col>
      <xdr:colOff>342900</xdr:colOff>
      <xdr:row>5</xdr:row>
      <xdr:rowOff>266700</xdr:rowOff>
    </xdr:to>
    <xdr:sp macro="" textlink="">
      <xdr:nvSpPr>
        <xdr:cNvPr id="1234" name="Rectangle 210"/>
        <xdr:cNvSpPr>
          <a:spLocks noChangeArrowheads="1"/>
        </xdr:cNvSpPr>
      </xdr:nvSpPr>
      <xdr:spPr bwMode="auto">
        <a:xfrm>
          <a:off x="5000625" y="103822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Budget Summary</a:t>
          </a:r>
        </a:p>
      </xdr:txBody>
    </xdr:sp>
    <xdr:clientData/>
  </xdr:twoCellAnchor>
  <xdr:twoCellAnchor editAs="oneCell">
    <xdr:from>
      <xdr:col>8</xdr:col>
      <xdr:colOff>85725</xdr:colOff>
      <xdr:row>18</xdr:row>
      <xdr:rowOff>95250</xdr:rowOff>
    </xdr:from>
    <xdr:to>
      <xdr:col>14</xdr:col>
      <xdr:colOff>552450</xdr:colOff>
      <xdr:row>20</xdr:row>
      <xdr:rowOff>57150</xdr:rowOff>
    </xdr:to>
    <xdr:pic>
      <xdr:nvPicPr>
        <xdr:cNvPr id="1236" name="Picture 212"/>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905375" y="3371850"/>
          <a:ext cx="3543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180975</xdr:colOff>
      <xdr:row>18</xdr:row>
      <xdr:rowOff>123825</xdr:rowOff>
    </xdr:from>
    <xdr:to>
      <xdr:col>12</xdr:col>
      <xdr:colOff>1009650</xdr:colOff>
      <xdr:row>20</xdr:row>
      <xdr:rowOff>19050</xdr:rowOff>
    </xdr:to>
    <xdr:sp macro="" textlink="">
      <xdr:nvSpPr>
        <xdr:cNvPr id="1237" name="Rectangle 213"/>
        <xdr:cNvSpPr>
          <a:spLocks noChangeArrowheads="1"/>
        </xdr:cNvSpPr>
      </xdr:nvSpPr>
      <xdr:spPr bwMode="auto">
        <a:xfrm>
          <a:off x="5000625" y="3400425"/>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Summary</a:t>
          </a:r>
        </a:p>
      </xdr:txBody>
    </xdr:sp>
    <xdr:clientData/>
  </xdr:twoCellAnchor>
  <mc:AlternateContent xmlns:mc="http://schemas.openxmlformats.org/markup-compatibility/2006">
    <mc:Choice xmlns:a14="http://schemas.microsoft.com/office/drawing/2010/main" Requires="a14">
      <xdr:twoCellAnchor editAs="oneCell">
        <xdr:from>
          <xdr:col>13</xdr:col>
          <xdr:colOff>295275</xdr:colOff>
          <xdr:row>5</xdr:row>
          <xdr:rowOff>47625</xdr:rowOff>
        </xdr:from>
        <xdr:to>
          <xdr:col>14</xdr:col>
          <xdr:colOff>400050</xdr:colOff>
          <xdr:row>5</xdr:row>
          <xdr:rowOff>247650</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561975</xdr:colOff>
      <xdr:row>5</xdr:row>
      <xdr:rowOff>76200</xdr:rowOff>
    </xdr:from>
    <xdr:to>
      <xdr:col>13</xdr:col>
      <xdr:colOff>257175</xdr:colOff>
      <xdr:row>6</xdr:row>
      <xdr:rowOff>19050</xdr:rowOff>
    </xdr:to>
    <xdr:sp macro="" textlink="">
      <xdr:nvSpPr>
        <xdr:cNvPr id="1241" name="Rectangle 217"/>
        <xdr:cNvSpPr>
          <a:spLocks noChangeArrowheads="1"/>
        </xdr:cNvSpPr>
      </xdr:nvSpPr>
      <xdr:spPr bwMode="auto">
        <a:xfrm>
          <a:off x="6677025" y="1066800"/>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absolute">
    <xdr:from>
      <xdr:col>13</xdr:col>
      <xdr:colOff>247650</xdr:colOff>
      <xdr:row>0</xdr:row>
      <xdr:rowOff>76200</xdr:rowOff>
    </xdr:from>
    <xdr:to>
      <xdr:col>14</xdr:col>
      <xdr:colOff>704850</xdr:colOff>
      <xdr:row>2</xdr:row>
      <xdr:rowOff>133350</xdr:rowOff>
    </xdr:to>
    <xdr:sp macro="" textlink="">
      <xdr:nvSpPr>
        <xdr:cNvPr id="1242" name="Rectangle 218">
          <a:hlinkClick xmlns:r="http://schemas.openxmlformats.org/officeDocument/2006/relationships" r:id="rId10" tooltip="View Help"/>
        </xdr:cNvPr>
        <xdr:cNvSpPr>
          <a:spLocks noChangeArrowheads="1"/>
        </xdr:cNvSpPr>
      </xdr:nvSpPr>
      <xdr:spPr bwMode="auto">
        <a:xfrm>
          <a:off x="7439025"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absolute">
    <xdr:from>
      <xdr:col>13</xdr:col>
      <xdr:colOff>266700</xdr:colOff>
      <xdr:row>0</xdr:row>
      <xdr:rowOff>47625</xdr:rowOff>
    </xdr:from>
    <xdr:to>
      <xdr:col>13</xdr:col>
      <xdr:colOff>276225</xdr:colOff>
      <xdr:row>2</xdr:row>
      <xdr:rowOff>133350</xdr:rowOff>
    </xdr:to>
    <xdr:sp macro="" textlink="">
      <xdr:nvSpPr>
        <xdr:cNvPr id="1243" name="Line 219"/>
        <xdr:cNvSpPr>
          <a:spLocks noChangeShapeType="1"/>
        </xdr:cNvSpPr>
      </xdr:nvSpPr>
      <xdr:spPr bwMode="auto">
        <a:xfrm rot="60000">
          <a:off x="74580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361950</xdr:colOff>
      <xdr:row>2</xdr:row>
      <xdr:rowOff>104775</xdr:rowOff>
    </xdr:from>
    <xdr:to>
      <xdr:col>5</xdr:col>
      <xdr:colOff>762000</xdr:colOff>
      <xdr:row>3</xdr:row>
      <xdr:rowOff>152400</xdr:rowOff>
    </xdr:to>
    <xdr:sp macro="" textlink="">
      <xdr:nvSpPr>
        <xdr:cNvPr id="1288" name="AutoShape 264"/>
        <xdr:cNvSpPr>
          <a:spLocks noChangeArrowheads="1"/>
        </xdr:cNvSpPr>
      </xdr:nvSpPr>
      <xdr:spPr bwMode="auto">
        <a:xfrm>
          <a:off x="552450" y="428625"/>
          <a:ext cx="2686050" cy="209550"/>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0" i="0" u="none" strike="noStrike" baseline="0">
              <a:solidFill>
                <a:srgbClr val="FFFFFF"/>
              </a:solidFill>
              <a:latin typeface="Arial"/>
              <a:cs typeface="Arial"/>
            </a:rPr>
            <a:t>Enter what you </a:t>
          </a:r>
          <a:r>
            <a:rPr lang="en-US" sz="1100" b="1" i="1" u="none" strike="noStrike" baseline="0">
              <a:solidFill>
                <a:srgbClr val="FFFFFF"/>
              </a:solidFill>
              <a:latin typeface="Arial"/>
              <a:cs typeface="Arial"/>
            </a:rPr>
            <a:t>plan</a:t>
          </a:r>
          <a:r>
            <a:rPr lang="en-US" sz="1100" b="0" i="0" u="none" strike="noStrike" baseline="0">
              <a:solidFill>
                <a:srgbClr val="FFFFFF"/>
              </a:solidFill>
              <a:latin typeface="Arial"/>
              <a:cs typeface="Arial"/>
            </a:rPr>
            <a:t> on spending below.</a:t>
          </a:r>
        </a:p>
      </xdr:txBody>
    </xdr:sp>
    <xdr:clientData/>
  </xdr:twoCellAnchor>
  <xdr:twoCellAnchor editAs="absolute">
    <xdr:from>
      <xdr:col>2</xdr:col>
      <xdr:colOff>819150</xdr:colOff>
      <xdr:row>12</xdr:row>
      <xdr:rowOff>57150</xdr:rowOff>
    </xdr:from>
    <xdr:to>
      <xdr:col>4</xdr:col>
      <xdr:colOff>619125</xdr:colOff>
      <xdr:row>14</xdr:row>
      <xdr:rowOff>209550</xdr:rowOff>
    </xdr:to>
    <xdr:sp macro="" textlink="">
      <xdr:nvSpPr>
        <xdr:cNvPr id="1293" name="AutoShape 269"/>
        <xdr:cNvSpPr>
          <a:spLocks noChangeArrowheads="1"/>
        </xdr:cNvSpPr>
      </xdr:nvSpPr>
      <xdr:spPr bwMode="auto">
        <a:xfrm>
          <a:off x="1009650" y="2390775"/>
          <a:ext cx="1171575" cy="371475"/>
        </a:xfrm>
        <a:prstGeom prst="roundRect">
          <a:avLst>
            <a:gd name="adj" fmla="val 21741"/>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0" tIns="0" rIns="0" bIns="0" anchor="ctr"/>
        <a:lstStyle/>
        <a:p>
          <a:pPr algn="ctr" rtl="0">
            <a:defRPr sz="1000"/>
          </a:pPr>
          <a:r>
            <a:rPr lang="en-US" sz="1000" b="0" i="0" u="none" strike="noStrike" baseline="0">
              <a:solidFill>
                <a:srgbClr val="FFFFFF"/>
              </a:solidFill>
              <a:latin typeface="Arial"/>
              <a:cs typeface="Arial"/>
            </a:rPr>
            <a:t>Type over sample categories names</a:t>
          </a:r>
        </a:p>
      </xdr:txBody>
    </xdr:sp>
    <xdr:clientData/>
  </xdr:twoCellAnchor>
  <xdr:twoCellAnchor>
    <xdr:from>
      <xdr:col>2</xdr:col>
      <xdr:colOff>1143000</xdr:colOff>
      <xdr:row>15</xdr:row>
      <xdr:rowOff>28575</xdr:rowOff>
    </xdr:from>
    <xdr:to>
      <xdr:col>2</xdr:col>
      <xdr:colOff>1143000</xdr:colOff>
      <xdr:row>17</xdr:row>
      <xdr:rowOff>85725</xdr:rowOff>
    </xdr:to>
    <xdr:sp macro="" textlink="">
      <xdr:nvSpPr>
        <xdr:cNvPr id="1294" name="Line 270"/>
        <xdr:cNvSpPr>
          <a:spLocks noChangeShapeType="1"/>
        </xdr:cNvSpPr>
      </xdr:nvSpPr>
      <xdr:spPr bwMode="auto">
        <a:xfrm>
          <a:off x="1333500" y="2809875"/>
          <a:ext cx="0" cy="390525"/>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5</xdr:col>
      <xdr:colOff>247650</xdr:colOff>
      <xdr:row>14</xdr:row>
      <xdr:rowOff>190500</xdr:rowOff>
    </xdr:from>
    <xdr:to>
      <xdr:col>5</xdr:col>
      <xdr:colOff>247650</xdr:colOff>
      <xdr:row>17</xdr:row>
      <xdr:rowOff>9525</xdr:rowOff>
    </xdr:to>
    <xdr:sp macro="" textlink="">
      <xdr:nvSpPr>
        <xdr:cNvPr id="1295" name="Line 271"/>
        <xdr:cNvSpPr>
          <a:spLocks noChangeShapeType="1"/>
        </xdr:cNvSpPr>
      </xdr:nvSpPr>
      <xdr:spPr bwMode="auto">
        <a:xfrm>
          <a:off x="2724150" y="2743200"/>
          <a:ext cx="0" cy="38100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5</xdr:col>
      <xdr:colOff>247650</xdr:colOff>
      <xdr:row>10</xdr:row>
      <xdr:rowOff>57150</xdr:rowOff>
    </xdr:from>
    <xdr:to>
      <xdr:col>5</xdr:col>
      <xdr:colOff>247650</xdr:colOff>
      <xdr:row>13</xdr:row>
      <xdr:rowOff>19050</xdr:rowOff>
    </xdr:to>
    <xdr:sp macro="" textlink="">
      <xdr:nvSpPr>
        <xdr:cNvPr id="1296" name="Line 272"/>
        <xdr:cNvSpPr>
          <a:spLocks noChangeShapeType="1"/>
        </xdr:cNvSpPr>
      </xdr:nvSpPr>
      <xdr:spPr bwMode="auto">
        <a:xfrm flipV="1">
          <a:off x="2724150" y="2066925"/>
          <a:ext cx="0" cy="36195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2</xdr:col>
      <xdr:colOff>1133475</xdr:colOff>
      <xdr:row>10</xdr:row>
      <xdr:rowOff>66675</xdr:rowOff>
    </xdr:from>
    <xdr:to>
      <xdr:col>2</xdr:col>
      <xdr:colOff>1133475</xdr:colOff>
      <xdr:row>13</xdr:row>
      <xdr:rowOff>28575</xdr:rowOff>
    </xdr:to>
    <xdr:sp macro="" textlink="">
      <xdr:nvSpPr>
        <xdr:cNvPr id="1297" name="Line 273"/>
        <xdr:cNvSpPr>
          <a:spLocks noChangeShapeType="1"/>
        </xdr:cNvSpPr>
      </xdr:nvSpPr>
      <xdr:spPr bwMode="auto">
        <a:xfrm flipV="1">
          <a:off x="1323975" y="2076450"/>
          <a:ext cx="0" cy="36195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editAs="absolute">
    <xdr:from>
      <xdr:col>2</xdr:col>
      <xdr:colOff>962025</xdr:colOff>
      <xdr:row>23</xdr:row>
      <xdr:rowOff>0</xdr:rowOff>
    </xdr:from>
    <xdr:to>
      <xdr:col>5</xdr:col>
      <xdr:colOff>619125</xdr:colOff>
      <xdr:row>26</xdr:row>
      <xdr:rowOff>133350</xdr:rowOff>
    </xdr:to>
    <xdr:sp macro="" textlink="">
      <xdr:nvSpPr>
        <xdr:cNvPr id="1298" name="AutoShape 274"/>
        <xdr:cNvSpPr>
          <a:spLocks noChangeArrowheads="1"/>
        </xdr:cNvSpPr>
      </xdr:nvSpPr>
      <xdr:spPr bwMode="auto">
        <a:xfrm>
          <a:off x="1152525" y="4086225"/>
          <a:ext cx="1943100" cy="619125"/>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000" b="1" i="0" u="sng" strike="noStrike" baseline="0">
              <a:solidFill>
                <a:srgbClr val="FFFFFF"/>
              </a:solidFill>
              <a:latin typeface="Arial"/>
              <a:cs typeface="Arial"/>
            </a:rPr>
            <a:t>Premium Version includes</a:t>
          </a:r>
          <a:r>
            <a:rPr lang="en-US" sz="1000" b="0" i="0" u="none" strike="noStrike" baseline="0">
              <a:solidFill>
                <a:srgbClr val="FFFFFF"/>
              </a:solidFill>
              <a:latin typeface="Arial"/>
              <a:cs typeface="Arial"/>
            </a:rPr>
            <a:t>: </a:t>
          </a:r>
        </a:p>
        <a:p>
          <a:pPr algn="ctr" rtl="0">
            <a:defRPr sz="1000"/>
          </a:pPr>
          <a:r>
            <a:rPr lang="en-US" sz="1000" b="0" i="0" u="none" strike="noStrike" baseline="0">
              <a:solidFill>
                <a:srgbClr val="FFFFFF"/>
              </a:solidFill>
              <a:latin typeface="Arial"/>
              <a:cs typeface="Arial"/>
            </a:rPr>
            <a:t>-Additional categories/rows </a:t>
          </a:r>
        </a:p>
        <a:p>
          <a:pPr algn="ctr" rtl="0">
            <a:defRPr sz="1000"/>
          </a:pPr>
          <a:r>
            <a:rPr lang="en-US" sz="1000" b="0" i="0" u="none" strike="noStrike" baseline="0">
              <a:solidFill>
                <a:srgbClr val="FFFFFF"/>
              </a:solidFill>
              <a:latin typeface="Arial"/>
              <a:cs typeface="Arial"/>
            </a:rPr>
            <a:t>-Alternate currencies</a:t>
          </a:r>
        </a:p>
      </xdr:txBody>
    </xdr:sp>
    <xdr:clientData/>
  </xdr:twoCellAnchor>
  <xdr:twoCellAnchor editAs="oneCell">
    <xdr:from>
      <xdr:col>10</xdr:col>
      <xdr:colOff>342900</xdr:colOff>
      <xdr:row>3</xdr:row>
      <xdr:rowOff>9525</xdr:rowOff>
    </xdr:from>
    <xdr:to>
      <xdr:col>14</xdr:col>
      <xdr:colOff>600075</xdr:colOff>
      <xdr:row>4</xdr:row>
      <xdr:rowOff>200025</xdr:rowOff>
    </xdr:to>
    <xdr:sp macro="" textlink="">
      <xdr:nvSpPr>
        <xdr:cNvPr id="1302" name="AutoShape 278">
          <a:hlinkClick xmlns:r="http://schemas.openxmlformats.org/officeDocument/2006/relationships" r:id="rId11" tooltip="Track your actual spending"/>
        </xdr:cNvPr>
        <xdr:cNvSpPr>
          <a:spLocks noChangeArrowheads="1"/>
        </xdr:cNvSpPr>
      </xdr:nvSpPr>
      <xdr:spPr bwMode="auto">
        <a:xfrm>
          <a:off x="5753100" y="495300"/>
          <a:ext cx="2743200" cy="419100"/>
        </a:xfrm>
        <a:prstGeom prst="homePlate">
          <a:avLst>
            <a:gd name="adj" fmla="val 56606"/>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miter lim="800000"/>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1" i="0" u="none" strike="noStrike" baseline="0">
              <a:solidFill>
                <a:srgbClr val="FFFFFF"/>
              </a:solidFill>
              <a:latin typeface="Arial"/>
              <a:cs typeface="Arial"/>
            </a:rPr>
            <a:t>Next: Track your actual spending</a:t>
          </a:r>
          <a:endParaRPr lang="en-US" sz="1000" b="0" i="0" u="none" strike="noStrike" baseline="0">
            <a:solidFill>
              <a:srgbClr val="FFFFFF"/>
            </a:solidFill>
            <a:latin typeface="Arial"/>
            <a:cs typeface="Arial"/>
          </a:endParaRPr>
        </a:p>
        <a:p>
          <a:pPr algn="ctr" rtl="0">
            <a:defRPr sz="1000"/>
          </a:pPr>
          <a:r>
            <a:rPr lang="en-US" sz="1000" b="0" i="0" u="sng" strike="noStrike" baseline="0">
              <a:solidFill>
                <a:srgbClr val="FFFFFF"/>
              </a:solidFill>
              <a:latin typeface="Arial"/>
              <a:cs typeface="Arial"/>
            </a:rPr>
            <a:t>(click here)</a:t>
          </a:r>
        </a:p>
      </xdr:txBody>
    </xdr:sp>
    <xdr:clientData/>
  </xdr:twoCellAnchor>
  <xdr:twoCellAnchor editAs="oneCell">
    <xdr:from>
      <xdr:col>8</xdr:col>
      <xdr:colOff>85725</xdr:colOff>
      <xdr:row>20</xdr:row>
      <xdr:rowOff>57150</xdr:rowOff>
    </xdr:from>
    <xdr:to>
      <xdr:col>14</xdr:col>
      <xdr:colOff>533400</xdr:colOff>
      <xdr:row>42</xdr:row>
      <xdr:rowOff>57150</xdr:rowOff>
    </xdr:to>
    <xdr:graphicFrame macro="">
      <xdr:nvGraphicFramePr>
        <xdr:cNvPr id="1308" name="Chart 2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1076325</xdr:colOff>
      <xdr:row>53</xdr:row>
      <xdr:rowOff>85725</xdr:rowOff>
    </xdr:from>
    <xdr:to>
      <xdr:col>6</xdr:col>
      <xdr:colOff>228600</xdr:colOff>
      <xdr:row>55</xdr:row>
      <xdr:rowOff>19050</xdr:rowOff>
    </xdr:to>
    <xdr:sp macro="" textlink="">
      <xdr:nvSpPr>
        <xdr:cNvPr id="1312" name="Rectangle 288"/>
        <xdr:cNvSpPr>
          <a:spLocks noChangeArrowheads="1"/>
        </xdr:cNvSpPr>
      </xdr:nvSpPr>
      <xdr:spPr bwMode="auto">
        <a:xfrm>
          <a:off x="1266825" y="9086850"/>
          <a:ext cx="22193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2</xdr:col>
      <xdr:colOff>1095375</xdr:colOff>
      <xdr:row>65</xdr:row>
      <xdr:rowOff>95250</xdr:rowOff>
    </xdr:from>
    <xdr:to>
      <xdr:col>6</xdr:col>
      <xdr:colOff>247650</xdr:colOff>
      <xdr:row>67</xdr:row>
      <xdr:rowOff>28575</xdr:rowOff>
    </xdr:to>
    <xdr:sp macro="" textlink="">
      <xdr:nvSpPr>
        <xdr:cNvPr id="1313" name="Rectangle 289"/>
        <xdr:cNvSpPr>
          <a:spLocks noChangeArrowheads="1"/>
        </xdr:cNvSpPr>
      </xdr:nvSpPr>
      <xdr:spPr bwMode="auto">
        <a:xfrm>
          <a:off x="1285875" y="11039475"/>
          <a:ext cx="22193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2</xdr:col>
      <xdr:colOff>1095375</xdr:colOff>
      <xdr:row>77</xdr:row>
      <xdr:rowOff>95250</xdr:rowOff>
    </xdr:from>
    <xdr:to>
      <xdr:col>6</xdr:col>
      <xdr:colOff>247650</xdr:colOff>
      <xdr:row>79</xdr:row>
      <xdr:rowOff>28575</xdr:rowOff>
    </xdr:to>
    <xdr:sp macro="" textlink="">
      <xdr:nvSpPr>
        <xdr:cNvPr id="1314" name="Rectangle 290"/>
        <xdr:cNvSpPr>
          <a:spLocks noChangeArrowheads="1"/>
        </xdr:cNvSpPr>
      </xdr:nvSpPr>
      <xdr:spPr bwMode="auto">
        <a:xfrm>
          <a:off x="1285875" y="12982575"/>
          <a:ext cx="22193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2</xdr:col>
      <xdr:colOff>1095375</xdr:colOff>
      <xdr:row>89</xdr:row>
      <xdr:rowOff>95250</xdr:rowOff>
    </xdr:from>
    <xdr:to>
      <xdr:col>6</xdr:col>
      <xdr:colOff>247650</xdr:colOff>
      <xdr:row>91</xdr:row>
      <xdr:rowOff>28575</xdr:rowOff>
    </xdr:to>
    <xdr:sp macro="" textlink="">
      <xdr:nvSpPr>
        <xdr:cNvPr id="1315" name="Rectangle 291"/>
        <xdr:cNvSpPr>
          <a:spLocks noChangeArrowheads="1"/>
        </xdr:cNvSpPr>
      </xdr:nvSpPr>
      <xdr:spPr bwMode="auto">
        <a:xfrm>
          <a:off x="1285875" y="14925675"/>
          <a:ext cx="22193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2</xdr:col>
      <xdr:colOff>1095375</xdr:colOff>
      <xdr:row>101</xdr:row>
      <xdr:rowOff>95250</xdr:rowOff>
    </xdr:from>
    <xdr:to>
      <xdr:col>6</xdr:col>
      <xdr:colOff>247650</xdr:colOff>
      <xdr:row>103</xdr:row>
      <xdr:rowOff>28575</xdr:rowOff>
    </xdr:to>
    <xdr:sp macro="" textlink="">
      <xdr:nvSpPr>
        <xdr:cNvPr id="1316" name="Rectangle 292"/>
        <xdr:cNvSpPr>
          <a:spLocks noChangeArrowheads="1"/>
        </xdr:cNvSpPr>
      </xdr:nvSpPr>
      <xdr:spPr bwMode="auto">
        <a:xfrm>
          <a:off x="1285875" y="16868775"/>
          <a:ext cx="22193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4</xdr:row>
          <xdr:rowOff>38100</xdr:rowOff>
        </xdr:from>
        <xdr:to>
          <xdr:col>4</xdr:col>
          <xdr:colOff>381000</xdr:colOff>
          <xdr:row>4</xdr:row>
          <xdr:rowOff>238125</xdr:rowOff>
        </xdr:to>
        <xdr:sp macro="" textlink="">
          <xdr:nvSpPr>
            <xdr:cNvPr id="1319" name="Drop Down 295" hidden="1">
              <a:extLst>
                <a:ext uri="{63B3BB69-23CF-44E3-9099-C40C66FF867C}">
                  <a14:compatExt spid="_x0000_s1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647700</xdr:colOff>
      <xdr:row>13</xdr:row>
      <xdr:rowOff>19050</xdr:rowOff>
    </xdr:from>
    <xdr:to>
      <xdr:col>6</xdr:col>
      <xdr:colOff>114300</xdr:colOff>
      <xdr:row>14</xdr:row>
      <xdr:rowOff>104775</xdr:rowOff>
    </xdr:to>
    <xdr:sp macro="" textlink="">
      <xdr:nvSpPr>
        <xdr:cNvPr id="1323" name="AutoShape 299"/>
        <xdr:cNvSpPr>
          <a:spLocks noChangeArrowheads="1"/>
        </xdr:cNvSpPr>
      </xdr:nvSpPr>
      <xdr:spPr bwMode="auto">
        <a:xfrm>
          <a:off x="2209800" y="2428875"/>
          <a:ext cx="1162050" cy="228600"/>
        </a:xfrm>
        <a:prstGeom prst="roundRect">
          <a:avLst>
            <a:gd name="adj" fmla="val 21741"/>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0" tIns="0" rIns="0" bIns="0" anchor="ctr"/>
        <a:lstStyle/>
        <a:p>
          <a:pPr algn="ctr" rtl="0">
            <a:defRPr sz="1000"/>
          </a:pPr>
          <a:r>
            <a:rPr lang="en-US" sz="1000" b="0" i="0" u="none" strike="noStrike" baseline="0">
              <a:solidFill>
                <a:srgbClr val="FFFFFF"/>
              </a:solidFill>
              <a:latin typeface="Arial"/>
              <a:cs typeface="Arial"/>
            </a:rPr>
            <a:t>Type in amounts</a:t>
          </a:r>
        </a:p>
      </xdr:txBody>
    </xdr:sp>
    <xdr:clientData/>
  </xdr:twoCellAnchor>
  <xdr:twoCellAnchor>
    <xdr:from>
      <xdr:col>2</xdr:col>
      <xdr:colOff>1123950</xdr:colOff>
      <xdr:row>109</xdr:row>
      <xdr:rowOff>114300</xdr:rowOff>
    </xdr:from>
    <xdr:to>
      <xdr:col>5</xdr:col>
      <xdr:colOff>581025</xdr:colOff>
      <xdr:row>113</xdr:row>
      <xdr:rowOff>85725</xdr:rowOff>
    </xdr:to>
    <xdr:sp macro="" textlink="">
      <xdr:nvSpPr>
        <xdr:cNvPr id="1324" name="AutoShape 300"/>
        <xdr:cNvSpPr>
          <a:spLocks noChangeArrowheads="1"/>
        </xdr:cNvSpPr>
      </xdr:nvSpPr>
      <xdr:spPr bwMode="auto">
        <a:xfrm>
          <a:off x="1314450" y="18183225"/>
          <a:ext cx="1743075" cy="619125"/>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000" b="0" i="0" u="none" strike="noStrike" baseline="0">
              <a:solidFill>
                <a:srgbClr val="FFFFFF"/>
              </a:solidFill>
              <a:latin typeface="Arial"/>
              <a:cs typeface="Arial"/>
            </a:rPr>
            <a:t>Purchased Planner includes: </a:t>
          </a:r>
        </a:p>
        <a:p>
          <a:pPr algn="ctr" rtl="0">
            <a:defRPr sz="1000"/>
          </a:pPr>
          <a:r>
            <a:rPr lang="en-US" sz="1000" b="0" i="0" u="none" strike="noStrike" baseline="0">
              <a:solidFill>
                <a:srgbClr val="FFFFFF"/>
              </a:solidFill>
              <a:latin typeface="Arial"/>
              <a:cs typeface="Arial"/>
            </a:rPr>
            <a:t>-Additional categories/rows </a:t>
          </a:r>
        </a:p>
        <a:p>
          <a:pPr algn="ctr" rtl="0">
            <a:defRPr sz="1000"/>
          </a:pPr>
          <a:r>
            <a:rPr lang="en-US" sz="1000" b="0" i="0" u="none" strike="noStrike" baseline="0">
              <a:solidFill>
                <a:srgbClr val="FFFFFF"/>
              </a:solidFill>
              <a:latin typeface="Arial"/>
              <a:cs typeface="Arial"/>
            </a:rPr>
            <a:t>-Alternate currencies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47625</xdr:colOff>
      <xdr:row>6</xdr:row>
      <xdr:rowOff>9525</xdr:rowOff>
    </xdr:from>
    <xdr:to>
      <xdr:col>22</xdr:col>
      <xdr:colOff>9525</xdr:colOff>
      <xdr:row>17</xdr:row>
      <xdr:rowOff>0</xdr:rowOff>
    </xdr:to>
    <xdr:graphicFrame macro="">
      <xdr:nvGraphicFramePr>
        <xdr:cNvPr id="6309"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19050</xdr:colOff>
          <xdr:row>5</xdr:row>
          <xdr:rowOff>38100</xdr:rowOff>
        </xdr:from>
        <xdr:to>
          <xdr:col>5</xdr:col>
          <xdr:colOff>28575</xdr:colOff>
          <xdr:row>5</xdr:row>
          <xdr:rowOff>247650</xdr:rowOff>
        </xdr:to>
        <xdr:sp macro="" textlink="">
          <xdr:nvSpPr>
            <xdr:cNvPr id="6160" name="Drop Down 16" hidden="1">
              <a:extLst>
                <a:ext uri="{63B3BB69-23CF-44E3-9099-C40C66FF867C}">
                  <a14:compatExt spid="_x0000_s6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17</xdr:col>
      <xdr:colOff>57150</xdr:colOff>
      <xdr:row>45</xdr:row>
      <xdr:rowOff>19050</xdr:rowOff>
    </xdr:from>
    <xdr:to>
      <xdr:col>22</xdr:col>
      <xdr:colOff>38100</xdr:colOff>
      <xdr:row>63</xdr:row>
      <xdr:rowOff>130969</xdr:rowOff>
    </xdr:to>
    <xdr:graphicFrame macro="">
      <xdr:nvGraphicFramePr>
        <xdr:cNvPr id="6198"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57150</xdr:colOff>
      <xdr:row>0</xdr:row>
      <xdr:rowOff>27517</xdr:rowOff>
    </xdr:from>
    <xdr:to>
      <xdr:col>16</xdr:col>
      <xdr:colOff>47625</xdr:colOff>
      <xdr:row>2</xdr:row>
      <xdr:rowOff>141817</xdr:rowOff>
    </xdr:to>
    <xdr:pic>
      <xdr:nvPicPr>
        <xdr:cNvPr id="6310" name="Picture 16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067" y="27517"/>
          <a:ext cx="8488891" cy="43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114300</xdr:colOff>
      <xdr:row>0</xdr:row>
      <xdr:rowOff>76200</xdr:rowOff>
    </xdr:from>
    <xdr:to>
      <xdr:col>2</xdr:col>
      <xdr:colOff>981075</xdr:colOff>
      <xdr:row>2</xdr:row>
      <xdr:rowOff>133350</xdr:rowOff>
    </xdr:to>
    <xdr:sp macro="" textlink="">
      <xdr:nvSpPr>
        <xdr:cNvPr id="6311" name="Rectangle 167">
          <a:hlinkClick xmlns:r="http://schemas.openxmlformats.org/officeDocument/2006/relationships" r:id="rId4" tooltip="Home"/>
        </xdr:cNvPr>
        <xdr:cNvSpPr>
          <a:spLocks noChangeArrowheads="1"/>
        </xdr:cNvSpPr>
      </xdr:nvSpPr>
      <xdr:spPr bwMode="auto">
        <a:xfrm>
          <a:off x="17145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absolute">
    <xdr:from>
      <xdr:col>2</xdr:col>
      <xdr:colOff>1066800</xdr:colOff>
      <xdr:row>0</xdr:row>
      <xdr:rowOff>47625</xdr:rowOff>
    </xdr:from>
    <xdr:to>
      <xdr:col>2</xdr:col>
      <xdr:colOff>1076325</xdr:colOff>
      <xdr:row>2</xdr:row>
      <xdr:rowOff>133350</xdr:rowOff>
    </xdr:to>
    <xdr:sp macro="" textlink="">
      <xdr:nvSpPr>
        <xdr:cNvPr id="6312" name="Line 168"/>
        <xdr:cNvSpPr>
          <a:spLocks noChangeShapeType="1"/>
        </xdr:cNvSpPr>
      </xdr:nvSpPr>
      <xdr:spPr bwMode="auto">
        <a:xfrm rot="60000">
          <a:off x="125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5</xdr:col>
      <xdr:colOff>438150</xdr:colOff>
      <xdr:row>0</xdr:row>
      <xdr:rowOff>47625</xdr:rowOff>
    </xdr:from>
    <xdr:to>
      <xdr:col>8</xdr:col>
      <xdr:colOff>47625</xdr:colOff>
      <xdr:row>2</xdr:row>
      <xdr:rowOff>142875</xdr:rowOff>
    </xdr:to>
    <xdr:sp macro="" textlink="">
      <xdr:nvSpPr>
        <xdr:cNvPr id="6313" name="Rectangle 169"/>
        <xdr:cNvSpPr>
          <a:spLocks noChangeArrowheads="1"/>
        </xdr:cNvSpPr>
      </xdr:nvSpPr>
      <xdr:spPr bwMode="auto">
        <a:xfrm>
          <a:off x="2581275" y="47625"/>
          <a:ext cx="1352550" cy="419100"/>
        </a:xfrm>
        <a:prstGeom prst="rect">
          <a:avLst/>
        </a:prstGeom>
        <a:solidFill>
          <a:srgbClr xmlns:mc="http://schemas.openxmlformats.org/markup-compatibility/2006" xmlns:a14="http://schemas.microsoft.com/office/drawing/2010/main" val="E1E1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1" i="0" u="none" strike="noStrike" baseline="0">
              <a:solidFill>
                <a:srgbClr val="385888"/>
              </a:solidFill>
              <a:latin typeface="Arial"/>
              <a:cs typeface="Arial"/>
            </a:rPr>
            <a:t>Budget by Month</a:t>
          </a:r>
        </a:p>
      </xdr:txBody>
    </xdr:sp>
    <xdr:clientData/>
  </xdr:twoCellAnchor>
  <xdr:twoCellAnchor editAs="absolute">
    <xdr:from>
      <xdr:col>2</xdr:col>
      <xdr:colOff>1076325</xdr:colOff>
      <xdr:row>0</xdr:row>
      <xdr:rowOff>47625</xdr:rowOff>
    </xdr:from>
    <xdr:to>
      <xdr:col>5</xdr:col>
      <xdr:colOff>438150</xdr:colOff>
      <xdr:row>2</xdr:row>
      <xdr:rowOff>142875</xdr:rowOff>
    </xdr:to>
    <xdr:sp macro="" textlink="">
      <xdr:nvSpPr>
        <xdr:cNvPr id="6314" name="Rectangle 170">
          <a:hlinkClick xmlns:r="http://schemas.openxmlformats.org/officeDocument/2006/relationships" r:id="rId5" tooltip="Quick Budget"/>
        </xdr:cNvPr>
        <xdr:cNvSpPr>
          <a:spLocks noChangeArrowheads="1"/>
        </xdr:cNvSpPr>
      </xdr:nvSpPr>
      <xdr:spPr bwMode="auto">
        <a:xfrm>
          <a:off x="1266825"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absolute">
    <xdr:from>
      <xdr:col>8</xdr:col>
      <xdr:colOff>57150</xdr:colOff>
      <xdr:row>0</xdr:row>
      <xdr:rowOff>85725</xdr:rowOff>
    </xdr:from>
    <xdr:to>
      <xdr:col>10</xdr:col>
      <xdr:colOff>0</xdr:colOff>
      <xdr:row>2</xdr:row>
      <xdr:rowOff>142875</xdr:rowOff>
    </xdr:to>
    <xdr:sp macro="" textlink="">
      <xdr:nvSpPr>
        <xdr:cNvPr id="6315" name="Rectangle 171">
          <a:hlinkClick xmlns:r="http://schemas.openxmlformats.org/officeDocument/2006/relationships" r:id="rId6" tooltip="Track Actual Spending"/>
        </xdr:cNvPr>
        <xdr:cNvSpPr>
          <a:spLocks noChangeArrowheads="1"/>
        </xdr:cNvSpPr>
      </xdr:nvSpPr>
      <xdr:spPr bwMode="auto">
        <a:xfrm>
          <a:off x="394335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absolute">
    <xdr:from>
      <xdr:col>10</xdr:col>
      <xdr:colOff>38100</xdr:colOff>
      <xdr:row>0</xdr:row>
      <xdr:rowOff>76200</xdr:rowOff>
    </xdr:from>
    <xdr:to>
      <xdr:col>11</xdr:col>
      <xdr:colOff>552450</xdr:colOff>
      <xdr:row>2</xdr:row>
      <xdr:rowOff>133350</xdr:rowOff>
    </xdr:to>
    <xdr:sp macro="" textlink="">
      <xdr:nvSpPr>
        <xdr:cNvPr id="6316" name="Rectangle 172">
          <a:hlinkClick xmlns:r="http://schemas.openxmlformats.org/officeDocument/2006/relationships" r:id="rId7" tooltip="Compare Budget vs Tracking"/>
        </xdr:cNvPr>
        <xdr:cNvSpPr>
          <a:spLocks noChangeArrowheads="1"/>
        </xdr:cNvSpPr>
      </xdr:nvSpPr>
      <xdr:spPr bwMode="auto">
        <a:xfrm>
          <a:off x="5086350"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absolute">
    <xdr:from>
      <xdr:col>11</xdr:col>
      <xdr:colOff>571500</xdr:colOff>
      <xdr:row>0</xdr:row>
      <xdr:rowOff>76200</xdr:rowOff>
    </xdr:from>
    <xdr:to>
      <xdr:col>14</xdr:col>
      <xdr:colOff>66675</xdr:colOff>
      <xdr:row>2</xdr:row>
      <xdr:rowOff>133350</xdr:rowOff>
    </xdr:to>
    <xdr:sp macro="" textlink="">
      <xdr:nvSpPr>
        <xdr:cNvPr id="6317" name="Rectangle 173">
          <a:hlinkClick xmlns:r="http://schemas.openxmlformats.org/officeDocument/2006/relationships" r:id="rId8" tooltip="Record Daily Spending"/>
        </xdr:cNvPr>
        <xdr:cNvSpPr>
          <a:spLocks noChangeArrowheads="1"/>
        </xdr:cNvSpPr>
      </xdr:nvSpPr>
      <xdr:spPr bwMode="auto">
        <a:xfrm>
          <a:off x="6200775" y="76200"/>
          <a:ext cx="12382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Daily Spending</a:t>
          </a:r>
        </a:p>
      </xdr:txBody>
    </xdr:sp>
    <xdr:clientData/>
  </xdr:twoCellAnchor>
  <xdr:twoCellAnchor editAs="absolute">
    <xdr:from>
      <xdr:col>11</xdr:col>
      <xdr:colOff>552450</xdr:colOff>
      <xdr:row>0</xdr:row>
      <xdr:rowOff>47625</xdr:rowOff>
    </xdr:from>
    <xdr:to>
      <xdr:col>11</xdr:col>
      <xdr:colOff>561975</xdr:colOff>
      <xdr:row>2</xdr:row>
      <xdr:rowOff>133350</xdr:rowOff>
    </xdr:to>
    <xdr:sp macro="" textlink="">
      <xdr:nvSpPr>
        <xdr:cNvPr id="6318" name="Line 174"/>
        <xdr:cNvSpPr>
          <a:spLocks noChangeShapeType="1"/>
        </xdr:cNvSpPr>
      </xdr:nvSpPr>
      <xdr:spPr bwMode="auto">
        <a:xfrm rot="60000">
          <a:off x="61817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10</xdr:col>
      <xdr:colOff>19050</xdr:colOff>
      <xdr:row>0</xdr:row>
      <xdr:rowOff>47625</xdr:rowOff>
    </xdr:from>
    <xdr:to>
      <xdr:col>10</xdr:col>
      <xdr:colOff>28575</xdr:colOff>
      <xdr:row>2</xdr:row>
      <xdr:rowOff>133350</xdr:rowOff>
    </xdr:to>
    <xdr:sp macro="" textlink="">
      <xdr:nvSpPr>
        <xdr:cNvPr id="6319" name="Line 175"/>
        <xdr:cNvSpPr>
          <a:spLocks noChangeShapeType="1"/>
        </xdr:cNvSpPr>
      </xdr:nvSpPr>
      <xdr:spPr bwMode="auto">
        <a:xfrm rot="60000">
          <a:off x="506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47625</xdr:colOff>
      <xdr:row>0</xdr:row>
      <xdr:rowOff>47625</xdr:rowOff>
    </xdr:from>
    <xdr:to>
      <xdr:col>8</xdr:col>
      <xdr:colOff>57150</xdr:colOff>
      <xdr:row>2</xdr:row>
      <xdr:rowOff>133350</xdr:rowOff>
    </xdr:to>
    <xdr:sp macro="" textlink="">
      <xdr:nvSpPr>
        <xdr:cNvPr id="6320" name="Line 176"/>
        <xdr:cNvSpPr>
          <a:spLocks noChangeShapeType="1"/>
        </xdr:cNvSpPr>
      </xdr:nvSpPr>
      <xdr:spPr bwMode="auto">
        <a:xfrm rot="60000">
          <a:off x="39338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5</xdr:col>
      <xdr:colOff>428625</xdr:colOff>
      <xdr:row>0</xdr:row>
      <xdr:rowOff>47625</xdr:rowOff>
    </xdr:from>
    <xdr:to>
      <xdr:col>5</xdr:col>
      <xdr:colOff>438150</xdr:colOff>
      <xdr:row>2</xdr:row>
      <xdr:rowOff>133350</xdr:rowOff>
    </xdr:to>
    <xdr:sp macro="" textlink="">
      <xdr:nvSpPr>
        <xdr:cNvPr id="6321" name="Line 177"/>
        <xdr:cNvSpPr>
          <a:spLocks noChangeShapeType="1"/>
        </xdr:cNvSpPr>
      </xdr:nvSpPr>
      <xdr:spPr bwMode="auto">
        <a:xfrm rot="60000">
          <a:off x="25717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47625</xdr:colOff>
      <xdr:row>18</xdr:row>
      <xdr:rowOff>104775</xdr:rowOff>
    </xdr:from>
    <xdr:to>
      <xdr:col>22</xdr:col>
      <xdr:colOff>47625</xdr:colOff>
      <xdr:row>20</xdr:row>
      <xdr:rowOff>66675</xdr:rowOff>
    </xdr:to>
    <xdr:pic>
      <xdr:nvPicPr>
        <xdr:cNvPr id="6324" name="Picture 180"/>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267825" y="3371850"/>
          <a:ext cx="26574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85725</xdr:colOff>
      <xdr:row>18</xdr:row>
      <xdr:rowOff>133350</xdr:rowOff>
    </xdr:from>
    <xdr:to>
      <xdr:col>21</xdr:col>
      <xdr:colOff>628650</xdr:colOff>
      <xdr:row>20</xdr:row>
      <xdr:rowOff>28575</xdr:rowOff>
    </xdr:to>
    <xdr:sp macro="" textlink="">
      <xdr:nvSpPr>
        <xdr:cNvPr id="6325" name="Rectangle 181"/>
        <xdr:cNvSpPr>
          <a:spLocks noChangeArrowheads="1"/>
        </xdr:cNvSpPr>
      </xdr:nvSpPr>
      <xdr:spPr bwMode="auto">
        <a:xfrm>
          <a:off x="9305925" y="3400425"/>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1" i="0" u="none" strike="noStrike" baseline="0">
              <a:solidFill>
                <a:srgbClr val="FFFFFF"/>
              </a:solidFill>
              <a:latin typeface="Arial"/>
              <a:cs typeface="Arial"/>
            </a:rPr>
            <a:t>Spending Summary</a:t>
          </a:r>
        </a:p>
      </xdr:txBody>
    </xdr:sp>
    <xdr:clientData/>
  </xdr:twoCellAnchor>
  <xdr:twoCellAnchor editAs="absolute">
    <xdr:from>
      <xdr:col>14</xdr:col>
      <xdr:colOff>66675</xdr:colOff>
      <xdr:row>0</xdr:row>
      <xdr:rowOff>76200</xdr:rowOff>
    </xdr:from>
    <xdr:to>
      <xdr:col>16</xdr:col>
      <xdr:colOff>66675</xdr:colOff>
      <xdr:row>2</xdr:row>
      <xdr:rowOff>133350</xdr:rowOff>
    </xdr:to>
    <xdr:sp macro="" textlink="">
      <xdr:nvSpPr>
        <xdr:cNvPr id="6328" name="Rectangle 184">
          <a:hlinkClick xmlns:r="http://schemas.openxmlformats.org/officeDocument/2006/relationships" r:id="rId10" tooltip="View Help"/>
        </xdr:cNvPr>
        <xdr:cNvSpPr>
          <a:spLocks noChangeArrowheads="1"/>
        </xdr:cNvSpPr>
      </xdr:nvSpPr>
      <xdr:spPr bwMode="auto">
        <a:xfrm>
          <a:off x="7439025"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absolute">
    <xdr:from>
      <xdr:col>14</xdr:col>
      <xdr:colOff>85725</xdr:colOff>
      <xdr:row>0</xdr:row>
      <xdr:rowOff>47625</xdr:rowOff>
    </xdr:from>
    <xdr:to>
      <xdr:col>14</xdr:col>
      <xdr:colOff>95250</xdr:colOff>
      <xdr:row>2</xdr:row>
      <xdr:rowOff>133350</xdr:rowOff>
    </xdr:to>
    <xdr:sp macro="" textlink="">
      <xdr:nvSpPr>
        <xdr:cNvPr id="6329" name="Line 185"/>
        <xdr:cNvSpPr>
          <a:spLocks noChangeShapeType="1"/>
        </xdr:cNvSpPr>
      </xdr:nvSpPr>
      <xdr:spPr bwMode="auto">
        <a:xfrm rot="60000">
          <a:off x="74580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47625</xdr:colOff>
      <xdr:row>5</xdr:row>
      <xdr:rowOff>0</xdr:rowOff>
    </xdr:from>
    <xdr:to>
      <xdr:col>22</xdr:col>
      <xdr:colOff>38100</xdr:colOff>
      <xdr:row>6</xdr:row>
      <xdr:rowOff>9525</xdr:rowOff>
    </xdr:to>
    <xdr:pic>
      <xdr:nvPicPr>
        <xdr:cNvPr id="6322" name="Picture 178"/>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267825" y="990600"/>
          <a:ext cx="26479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21</xdr:col>
          <xdr:colOff>114300</xdr:colOff>
          <xdr:row>5</xdr:row>
          <xdr:rowOff>28575</xdr:rowOff>
        </xdr:from>
        <xdr:to>
          <xdr:col>21</xdr:col>
          <xdr:colOff>971550</xdr:colOff>
          <xdr:row>5</xdr:row>
          <xdr:rowOff>238125</xdr:rowOff>
        </xdr:to>
        <xdr:sp macro="" textlink="">
          <xdr:nvSpPr>
            <xdr:cNvPr id="6157" name="Drop Down 13" hidden="1">
              <a:extLst>
                <a:ext uri="{63B3BB69-23CF-44E3-9099-C40C66FF867C}">
                  <a14:compatExt spid="_x0000_s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17</xdr:col>
      <xdr:colOff>47625</xdr:colOff>
      <xdr:row>5</xdr:row>
      <xdr:rowOff>38100</xdr:rowOff>
    </xdr:from>
    <xdr:to>
      <xdr:col>20</xdr:col>
      <xdr:colOff>85725</xdr:colOff>
      <xdr:row>5</xdr:row>
      <xdr:rowOff>257175</xdr:rowOff>
    </xdr:to>
    <xdr:sp macro="" textlink="">
      <xdr:nvSpPr>
        <xdr:cNvPr id="6323" name="Rectangle 179"/>
        <xdr:cNvSpPr>
          <a:spLocks noChangeArrowheads="1"/>
        </xdr:cNvSpPr>
      </xdr:nvSpPr>
      <xdr:spPr bwMode="auto">
        <a:xfrm>
          <a:off x="9267825" y="1028700"/>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1" i="0" u="none" strike="noStrike" baseline="0">
              <a:solidFill>
                <a:srgbClr val="FFFFFF"/>
              </a:solidFill>
              <a:latin typeface="Arial"/>
              <a:cs typeface="Arial"/>
            </a:rPr>
            <a:t>Budget Summary</a:t>
          </a:r>
        </a:p>
      </xdr:txBody>
    </xdr:sp>
    <xdr:clientData/>
  </xdr:twoCellAnchor>
  <xdr:twoCellAnchor editAs="oneCell">
    <xdr:from>
      <xdr:col>19</xdr:col>
      <xdr:colOff>57150</xdr:colOff>
      <xdr:row>5</xdr:row>
      <xdr:rowOff>38100</xdr:rowOff>
    </xdr:from>
    <xdr:to>
      <xdr:col>21</xdr:col>
      <xdr:colOff>123825</xdr:colOff>
      <xdr:row>5</xdr:row>
      <xdr:rowOff>257175</xdr:rowOff>
    </xdr:to>
    <xdr:sp macro="" textlink="">
      <xdr:nvSpPr>
        <xdr:cNvPr id="6327" name="Rectangle 183"/>
        <xdr:cNvSpPr>
          <a:spLocks noChangeArrowheads="1"/>
        </xdr:cNvSpPr>
      </xdr:nvSpPr>
      <xdr:spPr bwMode="auto">
        <a:xfrm>
          <a:off x="10153650" y="1028700"/>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oneCell">
    <xdr:from>
      <xdr:col>17</xdr:col>
      <xdr:colOff>47625</xdr:colOff>
      <xdr:row>43</xdr:row>
      <xdr:rowOff>85725</xdr:rowOff>
    </xdr:from>
    <xdr:to>
      <xdr:col>22</xdr:col>
      <xdr:colOff>47625</xdr:colOff>
      <xdr:row>45</xdr:row>
      <xdr:rowOff>47625</xdr:rowOff>
    </xdr:to>
    <xdr:pic>
      <xdr:nvPicPr>
        <xdr:cNvPr id="6332" name="Picture 188"/>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267825" y="7400925"/>
          <a:ext cx="26574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57150</xdr:colOff>
      <xdr:row>43</xdr:row>
      <xdr:rowOff>85725</xdr:rowOff>
    </xdr:from>
    <xdr:to>
      <xdr:col>21</xdr:col>
      <xdr:colOff>600075</xdr:colOff>
      <xdr:row>44</xdr:row>
      <xdr:rowOff>142875</xdr:rowOff>
    </xdr:to>
    <xdr:sp macro="" textlink="">
      <xdr:nvSpPr>
        <xdr:cNvPr id="6333" name="Rectangle 189"/>
        <xdr:cNvSpPr>
          <a:spLocks noChangeArrowheads="1"/>
        </xdr:cNvSpPr>
      </xdr:nvSpPr>
      <xdr:spPr bwMode="auto">
        <a:xfrm>
          <a:off x="9277350" y="7400925"/>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1" i="0" u="none" strike="noStrike" baseline="0">
              <a:solidFill>
                <a:srgbClr val="FFFFFF"/>
              </a:solidFill>
              <a:latin typeface="Arial"/>
              <a:cs typeface="Arial"/>
            </a:rPr>
            <a:t>Spending by Month</a:t>
          </a:r>
        </a:p>
      </xdr:txBody>
    </xdr:sp>
    <xdr:clientData/>
  </xdr:twoCellAnchor>
  <xdr:twoCellAnchor>
    <xdr:from>
      <xdr:col>2</xdr:col>
      <xdr:colOff>1057275</xdr:colOff>
      <xdr:row>14</xdr:row>
      <xdr:rowOff>47625</xdr:rowOff>
    </xdr:from>
    <xdr:to>
      <xdr:col>2</xdr:col>
      <xdr:colOff>1057275</xdr:colOff>
      <xdr:row>16</xdr:row>
      <xdr:rowOff>47625</xdr:rowOff>
    </xdr:to>
    <xdr:sp macro="" textlink="">
      <xdr:nvSpPr>
        <xdr:cNvPr id="6353" name="Line 209"/>
        <xdr:cNvSpPr>
          <a:spLocks noChangeShapeType="1"/>
        </xdr:cNvSpPr>
      </xdr:nvSpPr>
      <xdr:spPr bwMode="auto">
        <a:xfrm>
          <a:off x="1247775" y="2600325"/>
          <a:ext cx="0" cy="390525"/>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5</xdr:col>
      <xdr:colOff>466725</xdr:colOff>
      <xdr:row>14</xdr:row>
      <xdr:rowOff>85725</xdr:rowOff>
    </xdr:from>
    <xdr:to>
      <xdr:col>5</xdr:col>
      <xdr:colOff>466725</xdr:colOff>
      <xdr:row>16</xdr:row>
      <xdr:rowOff>76200</xdr:rowOff>
    </xdr:to>
    <xdr:sp macro="" textlink="">
      <xdr:nvSpPr>
        <xdr:cNvPr id="6354" name="Line 210"/>
        <xdr:cNvSpPr>
          <a:spLocks noChangeShapeType="1"/>
        </xdr:cNvSpPr>
      </xdr:nvSpPr>
      <xdr:spPr bwMode="auto">
        <a:xfrm>
          <a:off x="2609850" y="2638425"/>
          <a:ext cx="0" cy="38100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5</xdr:col>
      <xdr:colOff>476250</xdr:colOff>
      <xdr:row>9</xdr:row>
      <xdr:rowOff>47625</xdr:rowOff>
    </xdr:from>
    <xdr:to>
      <xdr:col>5</xdr:col>
      <xdr:colOff>476250</xdr:colOff>
      <xdr:row>11</xdr:row>
      <xdr:rowOff>85725</xdr:rowOff>
    </xdr:to>
    <xdr:sp macro="" textlink="">
      <xdr:nvSpPr>
        <xdr:cNvPr id="6355" name="Line 211"/>
        <xdr:cNvSpPr>
          <a:spLocks noChangeShapeType="1"/>
        </xdr:cNvSpPr>
      </xdr:nvSpPr>
      <xdr:spPr bwMode="auto">
        <a:xfrm flipV="1">
          <a:off x="2619375" y="1895475"/>
          <a:ext cx="0" cy="36195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2</xdr:col>
      <xdr:colOff>1047750</xdr:colOff>
      <xdr:row>9</xdr:row>
      <xdr:rowOff>57150</xdr:rowOff>
    </xdr:from>
    <xdr:to>
      <xdr:col>2</xdr:col>
      <xdr:colOff>1047750</xdr:colOff>
      <xdr:row>11</xdr:row>
      <xdr:rowOff>95250</xdr:rowOff>
    </xdr:to>
    <xdr:sp macro="" textlink="">
      <xdr:nvSpPr>
        <xdr:cNvPr id="6356" name="Line 212"/>
        <xdr:cNvSpPr>
          <a:spLocks noChangeShapeType="1"/>
        </xdr:cNvSpPr>
      </xdr:nvSpPr>
      <xdr:spPr bwMode="auto">
        <a:xfrm flipV="1">
          <a:off x="1238250" y="1905000"/>
          <a:ext cx="0" cy="36195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editAs="oneCell">
    <xdr:from>
      <xdr:col>6</xdr:col>
      <xdr:colOff>381000</xdr:colOff>
      <xdr:row>24</xdr:row>
      <xdr:rowOff>152400</xdr:rowOff>
    </xdr:from>
    <xdr:to>
      <xdr:col>10</xdr:col>
      <xdr:colOff>0</xdr:colOff>
      <xdr:row>28</xdr:row>
      <xdr:rowOff>142875</xdr:rowOff>
    </xdr:to>
    <xdr:sp macro="" textlink="">
      <xdr:nvSpPr>
        <xdr:cNvPr id="6358" name="AutoShape 214"/>
        <xdr:cNvSpPr>
          <a:spLocks noChangeArrowheads="1"/>
        </xdr:cNvSpPr>
      </xdr:nvSpPr>
      <xdr:spPr bwMode="auto">
        <a:xfrm>
          <a:off x="3105150" y="4391025"/>
          <a:ext cx="1943100" cy="638175"/>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1" i="0" u="sng" baseline="0">
              <a:solidFill>
                <a:schemeClr val="bg1"/>
              </a:solidFill>
              <a:effectLst/>
              <a:latin typeface="+mn-lt"/>
              <a:ea typeface="+mn-ea"/>
              <a:cs typeface="+mn-cs"/>
            </a:rPr>
            <a:t>Premium Version includes</a:t>
          </a:r>
          <a:r>
            <a:rPr lang="en-US" sz="1100" b="0" i="0" baseline="0">
              <a:solidFill>
                <a:schemeClr val="bg1"/>
              </a:solidFill>
              <a:effectLst/>
              <a:latin typeface="+mn-lt"/>
              <a:ea typeface="+mn-ea"/>
              <a:cs typeface="+mn-cs"/>
            </a:rPr>
            <a:t>: </a:t>
          </a:r>
          <a:endParaRPr lang="en-US" sz="1100" b="0" i="0" u="none" strike="noStrike" baseline="0">
            <a:solidFill>
              <a:schemeClr val="bg1"/>
            </a:solidFill>
            <a:latin typeface="Arial"/>
            <a:cs typeface="Arial"/>
          </a:endParaRPr>
        </a:p>
        <a:p>
          <a:pPr algn="ctr" rtl="0">
            <a:defRPr sz="1000"/>
          </a:pPr>
          <a:r>
            <a:rPr lang="en-US" sz="1000" b="0" i="0" u="none" strike="noStrike" baseline="0">
              <a:solidFill>
                <a:srgbClr val="FFFFFF"/>
              </a:solidFill>
              <a:latin typeface="Arial"/>
              <a:cs typeface="Arial"/>
            </a:rPr>
            <a:t>-Additional categories/rows </a:t>
          </a:r>
        </a:p>
        <a:p>
          <a:pPr algn="ctr" rtl="0">
            <a:defRPr sz="1000"/>
          </a:pPr>
          <a:r>
            <a:rPr lang="en-US" sz="1000" b="0" i="0" u="none" strike="noStrike" baseline="0">
              <a:solidFill>
                <a:srgbClr val="FFFFFF"/>
              </a:solidFill>
              <a:latin typeface="Arial"/>
              <a:cs typeface="Arial"/>
            </a:rPr>
            <a:t>-Alternate currencies</a:t>
          </a:r>
        </a:p>
      </xdr:txBody>
    </xdr:sp>
    <xdr:clientData/>
  </xdr:twoCellAnchor>
  <xdr:twoCellAnchor editAs="oneCell">
    <xdr:from>
      <xdr:col>17</xdr:col>
      <xdr:colOff>47625</xdr:colOff>
      <xdr:row>20</xdr:row>
      <xdr:rowOff>66675</xdr:rowOff>
    </xdr:from>
    <xdr:to>
      <xdr:col>22</xdr:col>
      <xdr:colOff>38100</xdr:colOff>
      <xdr:row>42</xdr:row>
      <xdr:rowOff>66675</xdr:rowOff>
    </xdr:to>
    <xdr:graphicFrame macro="">
      <xdr:nvGraphicFramePr>
        <xdr:cNvPr id="6359" name="Chart 2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5</xdr:col>
      <xdr:colOff>447675</xdr:colOff>
      <xdr:row>2</xdr:row>
      <xdr:rowOff>156634</xdr:rowOff>
    </xdr:from>
    <xdr:to>
      <xdr:col>10</xdr:col>
      <xdr:colOff>304800</xdr:colOff>
      <xdr:row>3</xdr:row>
      <xdr:rowOff>222250</xdr:rowOff>
    </xdr:to>
    <xdr:sp macro="" textlink="">
      <xdr:nvSpPr>
        <xdr:cNvPr id="6363" name="AutoShape 219"/>
        <xdr:cNvSpPr>
          <a:spLocks noChangeArrowheads="1"/>
        </xdr:cNvSpPr>
      </xdr:nvSpPr>
      <xdr:spPr bwMode="auto">
        <a:xfrm>
          <a:off x="2596092" y="474134"/>
          <a:ext cx="2767541" cy="224366"/>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0" i="0" u="none" strike="noStrike" baseline="0">
              <a:solidFill>
                <a:srgbClr val="FFFFFF"/>
              </a:solidFill>
              <a:latin typeface="Arial"/>
              <a:cs typeface="Arial"/>
            </a:rPr>
            <a:t>Enter what you </a:t>
          </a:r>
          <a:r>
            <a:rPr lang="en-US" sz="1100" b="1" i="1" u="none" strike="noStrike" baseline="0">
              <a:solidFill>
                <a:srgbClr val="FFFFFF"/>
              </a:solidFill>
              <a:latin typeface="Arial"/>
              <a:cs typeface="Arial"/>
            </a:rPr>
            <a:t>plan</a:t>
          </a:r>
          <a:r>
            <a:rPr lang="en-US" sz="1100" b="0" i="0" u="none" strike="noStrike" baseline="0">
              <a:solidFill>
                <a:srgbClr val="FFFFFF"/>
              </a:solidFill>
              <a:latin typeface="Arial"/>
              <a:cs typeface="Arial"/>
            </a:rPr>
            <a:t> on spending below.</a:t>
          </a:r>
        </a:p>
      </xdr:txBody>
    </xdr:sp>
    <xdr:clientData/>
  </xdr:twoCellAnchor>
  <xdr:twoCellAnchor editAs="oneCell">
    <xdr:from>
      <xdr:col>10</xdr:col>
      <xdr:colOff>523875</xdr:colOff>
      <xdr:row>3</xdr:row>
      <xdr:rowOff>9525</xdr:rowOff>
    </xdr:from>
    <xdr:to>
      <xdr:col>15</xdr:col>
      <xdr:colOff>361950</xdr:colOff>
      <xdr:row>4</xdr:row>
      <xdr:rowOff>200025</xdr:rowOff>
    </xdr:to>
    <xdr:sp macro="" textlink="">
      <xdr:nvSpPr>
        <xdr:cNvPr id="6364" name="AutoShape 220">
          <a:hlinkClick xmlns:r="http://schemas.openxmlformats.org/officeDocument/2006/relationships" r:id="rId13" tooltip="Track your actual spending"/>
        </xdr:cNvPr>
        <xdr:cNvSpPr>
          <a:spLocks noChangeArrowheads="1"/>
        </xdr:cNvSpPr>
      </xdr:nvSpPr>
      <xdr:spPr bwMode="auto">
        <a:xfrm>
          <a:off x="5572125" y="495300"/>
          <a:ext cx="2743200" cy="419100"/>
        </a:xfrm>
        <a:prstGeom prst="homePlate">
          <a:avLst>
            <a:gd name="adj" fmla="val 56606"/>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miter lim="800000"/>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7432" rIns="27432" bIns="27432" anchor="ctr"/>
        <a:lstStyle/>
        <a:p>
          <a:pPr algn="ctr" rtl="0">
            <a:defRPr sz="1000"/>
          </a:pPr>
          <a:r>
            <a:rPr lang="en-US" sz="1100" b="1" i="0" u="none" strike="noStrike" baseline="0">
              <a:solidFill>
                <a:srgbClr val="FFFFFF"/>
              </a:solidFill>
              <a:latin typeface="Arial"/>
              <a:cs typeface="Arial"/>
            </a:rPr>
            <a:t>Next: Track your actual spending</a:t>
          </a:r>
          <a:endParaRPr lang="en-US" sz="1000" b="0" i="0" u="none" strike="noStrike" baseline="0">
            <a:solidFill>
              <a:srgbClr val="FFFFFF"/>
            </a:solidFill>
            <a:latin typeface="Arial"/>
            <a:cs typeface="Arial"/>
          </a:endParaRPr>
        </a:p>
        <a:p>
          <a:pPr algn="ctr" rtl="0">
            <a:defRPr sz="1000"/>
          </a:pPr>
          <a:r>
            <a:rPr lang="en-US" sz="1000" b="0" i="0" u="sng" strike="noStrike" baseline="0">
              <a:solidFill>
                <a:srgbClr val="FFFFFF"/>
              </a:solidFill>
              <a:latin typeface="Arial"/>
              <a:cs typeface="Arial"/>
            </a:rPr>
            <a:t>(click here)</a:t>
          </a:r>
        </a:p>
      </xdr:txBody>
    </xdr:sp>
    <xdr:clientData/>
  </xdr:twoCellAnchor>
  <xdr:twoCellAnchor>
    <xdr:from>
      <xdr:col>2</xdr:col>
      <xdr:colOff>1419225</xdr:colOff>
      <xdr:row>53</xdr:row>
      <xdr:rowOff>152400</xdr:rowOff>
    </xdr:from>
    <xdr:to>
      <xdr:col>7</xdr:col>
      <xdr:colOff>342900</xdr:colOff>
      <xdr:row>55</xdr:row>
      <xdr:rowOff>85725</xdr:rowOff>
    </xdr:to>
    <xdr:sp macro="" textlink="">
      <xdr:nvSpPr>
        <xdr:cNvPr id="6365" name="Rectangle 221"/>
        <xdr:cNvSpPr>
          <a:spLocks noChangeArrowheads="1"/>
        </xdr:cNvSpPr>
      </xdr:nvSpPr>
      <xdr:spPr bwMode="auto">
        <a:xfrm>
          <a:off x="1438275" y="9124950"/>
          <a:ext cx="2209800"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2</xdr:col>
      <xdr:colOff>1438275</xdr:colOff>
      <xdr:row>66</xdr:row>
      <xdr:rowOff>0</xdr:rowOff>
    </xdr:from>
    <xdr:to>
      <xdr:col>7</xdr:col>
      <xdr:colOff>361950</xdr:colOff>
      <xdr:row>67</xdr:row>
      <xdr:rowOff>95250</xdr:rowOff>
    </xdr:to>
    <xdr:sp macro="" textlink="">
      <xdr:nvSpPr>
        <xdr:cNvPr id="6366" name="Rectangle 222"/>
        <xdr:cNvSpPr>
          <a:spLocks noChangeArrowheads="1"/>
        </xdr:cNvSpPr>
      </xdr:nvSpPr>
      <xdr:spPr bwMode="auto">
        <a:xfrm>
          <a:off x="1438275" y="11077575"/>
          <a:ext cx="2228850"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2</xdr:col>
      <xdr:colOff>1438275</xdr:colOff>
      <xdr:row>78</xdr:row>
      <xdr:rowOff>0</xdr:rowOff>
    </xdr:from>
    <xdr:to>
      <xdr:col>7</xdr:col>
      <xdr:colOff>361950</xdr:colOff>
      <xdr:row>79</xdr:row>
      <xdr:rowOff>95250</xdr:rowOff>
    </xdr:to>
    <xdr:sp macro="" textlink="">
      <xdr:nvSpPr>
        <xdr:cNvPr id="6367" name="Rectangle 223"/>
        <xdr:cNvSpPr>
          <a:spLocks noChangeArrowheads="1"/>
        </xdr:cNvSpPr>
      </xdr:nvSpPr>
      <xdr:spPr bwMode="auto">
        <a:xfrm>
          <a:off x="1438275" y="13020675"/>
          <a:ext cx="2228850"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2</xdr:col>
      <xdr:colOff>1438275</xdr:colOff>
      <xdr:row>90</xdr:row>
      <xdr:rowOff>0</xdr:rowOff>
    </xdr:from>
    <xdr:to>
      <xdr:col>7</xdr:col>
      <xdr:colOff>361950</xdr:colOff>
      <xdr:row>91</xdr:row>
      <xdr:rowOff>95250</xdr:rowOff>
    </xdr:to>
    <xdr:sp macro="" textlink="">
      <xdr:nvSpPr>
        <xdr:cNvPr id="6368" name="Rectangle 224"/>
        <xdr:cNvSpPr>
          <a:spLocks noChangeArrowheads="1"/>
        </xdr:cNvSpPr>
      </xdr:nvSpPr>
      <xdr:spPr bwMode="auto">
        <a:xfrm>
          <a:off x="1438275" y="14963775"/>
          <a:ext cx="2228850"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2</xdr:col>
      <xdr:colOff>1438275</xdr:colOff>
      <xdr:row>102</xdr:row>
      <xdr:rowOff>0</xdr:rowOff>
    </xdr:from>
    <xdr:to>
      <xdr:col>7</xdr:col>
      <xdr:colOff>361950</xdr:colOff>
      <xdr:row>103</xdr:row>
      <xdr:rowOff>95250</xdr:rowOff>
    </xdr:to>
    <xdr:sp macro="" textlink="">
      <xdr:nvSpPr>
        <xdr:cNvPr id="6369" name="Rectangle 225"/>
        <xdr:cNvSpPr>
          <a:spLocks noChangeArrowheads="1"/>
        </xdr:cNvSpPr>
      </xdr:nvSpPr>
      <xdr:spPr bwMode="auto">
        <a:xfrm>
          <a:off x="1438275" y="16906875"/>
          <a:ext cx="2228850"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mc:AlternateContent xmlns:mc="http://schemas.openxmlformats.org/markup-compatibility/2006">
    <mc:Choice xmlns:a14="http://schemas.microsoft.com/office/drawing/2010/main" Requires="a14">
      <xdr:twoCellAnchor editAs="oneCell">
        <xdr:from>
          <xdr:col>2</xdr:col>
          <xdr:colOff>409575</xdr:colOff>
          <xdr:row>4</xdr:row>
          <xdr:rowOff>38100</xdr:rowOff>
        </xdr:from>
        <xdr:to>
          <xdr:col>4</xdr:col>
          <xdr:colOff>352425</xdr:colOff>
          <xdr:row>4</xdr:row>
          <xdr:rowOff>238125</xdr:rowOff>
        </xdr:to>
        <xdr:sp macro="" textlink="">
          <xdr:nvSpPr>
            <xdr:cNvPr id="6370" name="Drop Down 226" hidden="1">
              <a:extLst>
                <a:ext uri="{63B3BB69-23CF-44E3-9099-C40C66FF867C}">
                  <a14:compatExt spid="_x0000_s6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47625</xdr:colOff>
      <xdr:row>2</xdr:row>
      <xdr:rowOff>148167</xdr:rowOff>
    </xdr:from>
    <xdr:to>
      <xdr:col>5</xdr:col>
      <xdr:colOff>381000</xdr:colOff>
      <xdr:row>3</xdr:row>
      <xdr:rowOff>222250</xdr:rowOff>
    </xdr:to>
    <xdr:sp macro="" textlink="">
      <xdr:nvSpPr>
        <xdr:cNvPr id="6371" name="AutoShape 227"/>
        <xdr:cNvSpPr>
          <a:spLocks noChangeArrowheads="1"/>
        </xdr:cNvSpPr>
      </xdr:nvSpPr>
      <xdr:spPr bwMode="auto">
        <a:xfrm>
          <a:off x="100542" y="465667"/>
          <a:ext cx="2428875" cy="232833"/>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0" rIns="27432" bIns="22860" anchor="b"/>
        <a:lstStyle/>
        <a:p>
          <a:pPr algn="ctr" rtl="0">
            <a:lnSpc>
              <a:spcPts val="900"/>
            </a:lnSpc>
            <a:defRPr sz="1000"/>
          </a:pPr>
          <a:r>
            <a:rPr lang="en-US" sz="1000" b="0" i="0" u="none" strike="noStrike" baseline="0">
              <a:solidFill>
                <a:srgbClr val="FFFFFF"/>
              </a:solidFill>
              <a:latin typeface="Arial"/>
              <a:cs typeface="Arial"/>
            </a:rPr>
            <a:t>Select Budget by Month or Quick Budget</a:t>
          </a:r>
        </a:p>
      </xdr:txBody>
    </xdr:sp>
    <xdr:clientData/>
  </xdr:twoCellAnchor>
  <xdr:twoCellAnchor editAs="absolute">
    <xdr:from>
      <xdr:col>2</xdr:col>
      <xdr:colOff>552450</xdr:colOff>
      <xdr:row>11</xdr:row>
      <xdr:rowOff>47625</xdr:rowOff>
    </xdr:from>
    <xdr:to>
      <xdr:col>4</xdr:col>
      <xdr:colOff>352425</xdr:colOff>
      <xdr:row>14</xdr:row>
      <xdr:rowOff>38100</xdr:rowOff>
    </xdr:to>
    <xdr:sp macro="" textlink="">
      <xdr:nvSpPr>
        <xdr:cNvPr id="6372" name="AutoShape 228"/>
        <xdr:cNvSpPr>
          <a:spLocks noChangeArrowheads="1"/>
        </xdr:cNvSpPr>
      </xdr:nvSpPr>
      <xdr:spPr bwMode="auto">
        <a:xfrm>
          <a:off x="742950" y="2219325"/>
          <a:ext cx="1171575" cy="371475"/>
        </a:xfrm>
        <a:prstGeom prst="roundRect">
          <a:avLst>
            <a:gd name="adj" fmla="val 21741"/>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0" tIns="0" rIns="0" bIns="0" anchor="ctr"/>
        <a:lstStyle/>
        <a:p>
          <a:pPr algn="ctr" rtl="0">
            <a:defRPr sz="1000"/>
          </a:pPr>
          <a:r>
            <a:rPr lang="en-US" sz="1000" b="0" i="0" u="none" strike="noStrike" baseline="0">
              <a:solidFill>
                <a:srgbClr val="FFFFFF"/>
              </a:solidFill>
              <a:latin typeface="Arial"/>
              <a:cs typeface="Arial"/>
            </a:rPr>
            <a:t>Type over sample categories names</a:t>
          </a:r>
        </a:p>
      </xdr:txBody>
    </xdr:sp>
    <xdr:clientData/>
  </xdr:twoCellAnchor>
  <xdr:twoCellAnchor>
    <xdr:from>
      <xdr:col>4</xdr:col>
      <xdr:colOff>390525</xdr:colOff>
      <xdr:row>11</xdr:row>
      <xdr:rowOff>114300</xdr:rowOff>
    </xdr:from>
    <xdr:to>
      <xdr:col>6</xdr:col>
      <xdr:colOff>400050</xdr:colOff>
      <xdr:row>13</xdr:row>
      <xdr:rowOff>123825</xdr:rowOff>
    </xdr:to>
    <xdr:sp macro="" textlink="">
      <xdr:nvSpPr>
        <xdr:cNvPr id="6373" name="AutoShape 229"/>
        <xdr:cNvSpPr>
          <a:spLocks noChangeArrowheads="1"/>
        </xdr:cNvSpPr>
      </xdr:nvSpPr>
      <xdr:spPr bwMode="auto">
        <a:xfrm>
          <a:off x="1952625" y="2286000"/>
          <a:ext cx="1171575" cy="247650"/>
        </a:xfrm>
        <a:prstGeom prst="roundRect">
          <a:avLst>
            <a:gd name="adj" fmla="val 21741"/>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0" tIns="0" rIns="0" bIns="0" anchor="ctr"/>
        <a:lstStyle/>
        <a:p>
          <a:pPr algn="ctr" rtl="0">
            <a:defRPr sz="1000"/>
          </a:pPr>
          <a:r>
            <a:rPr lang="en-US" sz="1000" b="0" i="0" u="none" strike="noStrike" baseline="0">
              <a:solidFill>
                <a:srgbClr val="FFFFFF"/>
              </a:solidFill>
              <a:latin typeface="Arial"/>
              <a:cs typeface="Arial"/>
            </a:rPr>
            <a:t>Type in amounts</a:t>
          </a:r>
        </a:p>
      </xdr:txBody>
    </xdr:sp>
    <xdr:clientData/>
  </xdr:twoCellAnchor>
  <xdr:twoCellAnchor editAs="oneCell">
    <xdr:from>
      <xdr:col>6</xdr:col>
      <xdr:colOff>381000</xdr:colOff>
      <xdr:row>110</xdr:row>
      <xdr:rowOff>152400</xdr:rowOff>
    </xdr:from>
    <xdr:to>
      <xdr:col>10</xdr:col>
      <xdr:colOff>0</xdr:colOff>
      <xdr:row>114</xdr:row>
      <xdr:rowOff>142875</xdr:rowOff>
    </xdr:to>
    <xdr:sp macro="" textlink="">
      <xdr:nvSpPr>
        <xdr:cNvPr id="6374" name="AutoShape 230"/>
        <xdr:cNvSpPr>
          <a:spLocks noChangeArrowheads="1"/>
        </xdr:cNvSpPr>
      </xdr:nvSpPr>
      <xdr:spPr bwMode="auto">
        <a:xfrm>
          <a:off x="3105150" y="18354675"/>
          <a:ext cx="1943100" cy="638175"/>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000" b="0" i="0" u="none" strike="noStrike" baseline="0">
              <a:solidFill>
                <a:srgbClr val="FFFFFF"/>
              </a:solidFill>
              <a:latin typeface="Arial"/>
              <a:cs typeface="Arial"/>
            </a:rPr>
            <a:t>Purchased Planner includes: </a:t>
          </a:r>
        </a:p>
        <a:p>
          <a:pPr algn="ctr" rtl="0">
            <a:defRPr sz="1000"/>
          </a:pPr>
          <a:r>
            <a:rPr lang="en-US" sz="1000" b="0" i="0" u="none" strike="noStrike" baseline="0">
              <a:solidFill>
                <a:srgbClr val="FFFFFF"/>
              </a:solidFill>
              <a:latin typeface="Arial"/>
              <a:cs typeface="Arial"/>
            </a:rPr>
            <a:t>-Additional categories/rows </a:t>
          </a:r>
        </a:p>
        <a:p>
          <a:pPr algn="ctr" rtl="0">
            <a:defRPr sz="1000"/>
          </a:pPr>
          <a:r>
            <a:rPr lang="en-US" sz="1000" b="0" i="0" u="none" strike="noStrike" baseline="0">
              <a:solidFill>
                <a:srgbClr val="FFFFFF"/>
              </a:solidFill>
              <a:latin typeface="Arial"/>
              <a:cs typeface="Arial"/>
            </a:rPr>
            <a:t>-Alternate currencies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57150</xdr:colOff>
      <xdr:row>6</xdr:row>
      <xdr:rowOff>9525</xdr:rowOff>
    </xdr:from>
    <xdr:to>
      <xdr:col>22</xdr:col>
      <xdr:colOff>180975</xdr:colOff>
      <xdr:row>16</xdr:row>
      <xdr:rowOff>9525</xdr:rowOff>
    </xdr:to>
    <xdr:graphicFrame macro="">
      <xdr:nvGraphicFramePr>
        <xdr:cNvPr id="4184" name="Chart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66675</xdr:colOff>
      <xdr:row>18</xdr:row>
      <xdr:rowOff>66675</xdr:rowOff>
    </xdr:from>
    <xdr:to>
      <xdr:col>22</xdr:col>
      <xdr:colOff>180975</xdr:colOff>
      <xdr:row>37</xdr:row>
      <xdr:rowOff>85725</xdr:rowOff>
    </xdr:to>
    <xdr:graphicFrame macro="">
      <xdr:nvGraphicFramePr>
        <xdr:cNvPr id="4185" name="Chart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47625</xdr:colOff>
      <xdr:row>0</xdr:row>
      <xdr:rowOff>38100</xdr:rowOff>
    </xdr:from>
    <xdr:to>
      <xdr:col>15</xdr:col>
      <xdr:colOff>95250</xdr:colOff>
      <xdr:row>2</xdr:row>
      <xdr:rowOff>152400</xdr:rowOff>
    </xdr:to>
    <xdr:pic>
      <xdr:nvPicPr>
        <xdr:cNvPr id="4187" name="Picture 9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 y="38100"/>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104775</xdr:colOff>
      <xdr:row>0</xdr:row>
      <xdr:rowOff>76200</xdr:rowOff>
    </xdr:from>
    <xdr:to>
      <xdr:col>2</xdr:col>
      <xdr:colOff>971550</xdr:colOff>
      <xdr:row>2</xdr:row>
      <xdr:rowOff>133350</xdr:rowOff>
    </xdr:to>
    <xdr:sp macro="" textlink="">
      <xdr:nvSpPr>
        <xdr:cNvPr id="4188" name="Rectangle 92">
          <a:hlinkClick xmlns:r="http://schemas.openxmlformats.org/officeDocument/2006/relationships" r:id="rId4" tooltip="Home"/>
        </xdr:cNvPr>
        <xdr:cNvSpPr>
          <a:spLocks noChangeArrowheads="1"/>
        </xdr:cNvSpPr>
      </xdr:nvSpPr>
      <xdr:spPr bwMode="auto">
        <a:xfrm>
          <a:off x="161925"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absolute">
    <xdr:from>
      <xdr:col>2</xdr:col>
      <xdr:colOff>1066800</xdr:colOff>
      <xdr:row>0</xdr:row>
      <xdr:rowOff>47625</xdr:rowOff>
    </xdr:from>
    <xdr:to>
      <xdr:col>2</xdr:col>
      <xdr:colOff>1076325</xdr:colOff>
      <xdr:row>2</xdr:row>
      <xdr:rowOff>133350</xdr:rowOff>
    </xdr:to>
    <xdr:sp macro="" textlink="">
      <xdr:nvSpPr>
        <xdr:cNvPr id="4189" name="Line 93"/>
        <xdr:cNvSpPr>
          <a:spLocks noChangeShapeType="1"/>
        </xdr:cNvSpPr>
      </xdr:nvSpPr>
      <xdr:spPr bwMode="auto">
        <a:xfrm rot="60000">
          <a:off x="125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xdr:col>
      <xdr:colOff>1076325</xdr:colOff>
      <xdr:row>0</xdr:row>
      <xdr:rowOff>47625</xdr:rowOff>
    </xdr:from>
    <xdr:to>
      <xdr:col>4</xdr:col>
      <xdr:colOff>495300</xdr:colOff>
      <xdr:row>2</xdr:row>
      <xdr:rowOff>142875</xdr:rowOff>
    </xdr:to>
    <xdr:sp macro="" textlink="">
      <xdr:nvSpPr>
        <xdr:cNvPr id="4190" name="Rectangle 94">
          <a:hlinkClick xmlns:r="http://schemas.openxmlformats.org/officeDocument/2006/relationships" r:id="rId5" tooltip="Quick Budget"/>
        </xdr:cNvPr>
        <xdr:cNvSpPr>
          <a:spLocks noChangeArrowheads="1"/>
        </xdr:cNvSpPr>
      </xdr:nvSpPr>
      <xdr:spPr bwMode="auto">
        <a:xfrm>
          <a:off x="1266825"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absolute">
    <xdr:from>
      <xdr:col>9</xdr:col>
      <xdr:colOff>95250</xdr:colOff>
      <xdr:row>0</xdr:row>
      <xdr:rowOff>76200</xdr:rowOff>
    </xdr:from>
    <xdr:to>
      <xdr:col>11</xdr:col>
      <xdr:colOff>28575</xdr:colOff>
      <xdr:row>2</xdr:row>
      <xdr:rowOff>133350</xdr:rowOff>
    </xdr:to>
    <xdr:sp macro="" textlink="">
      <xdr:nvSpPr>
        <xdr:cNvPr id="4192" name="Rectangle 96">
          <a:hlinkClick xmlns:r="http://schemas.openxmlformats.org/officeDocument/2006/relationships" r:id="rId6" tooltip="Compare Budget vs Tracking"/>
        </xdr:cNvPr>
        <xdr:cNvSpPr>
          <a:spLocks noChangeArrowheads="1"/>
        </xdr:cNvSpPr>
      </xdr:nvSpPr>
      <xdr:spPr bwMode="auto">
        <a:xfrm>
          <a:off x="5086350"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absolute">
    <xdr:from>
      <xdr:col>11</xdr:col>
      <xdr:colOff>47625</xdr:colOff>
      <xdr:row>0</xdr:row>
      <xdr:rowOff>76200</xdr:rowOff>
    </xdr:from>
    <xdr:to>
      <xdr:col>13</xdr:col>
      <xdr:colOff>123825</xdr:colOff>
      <xdr:row>2</xdr:row>
      <xdr:rowOff>133350</xdr:rowOff>
    </xdr:to>
    <xdr:sp macro="" textlink="">
      <xdr:nvSpPr>
        <xdr:cNvPr id="4193" name="Rectangle 97">
          <a:hlinkClick xmlns:r="http://schemas.openxmlformats.org/officeDocument/2006/relationships" r:id="rId7" tooltip="Record Daily Spending"/>
        </xdr:cNvPr>
        <xdr:cNvSpPr>
          <a:spLocks noChangeArrowheads="1"/>
        </xdr:cNvSpPr>
      </xdr:nvSpPr>
      <xdr:spPr bwMode="auto">
        <a:xfrm>
          <a:off x="6200775" y="76200"/>
          <a:ext cx="12382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Daily Spending</a:t>
          </a:r>
        </a:p>
      </xdr:txBody>
    </xdr:sp>
    <xdr:clientData/>
  </xdr:twoCellAnchor>
  <xdr:twoCellAnchor editAs="absolute">
    <xdr:from>
      <xdr:col>11</xdr:col>
      <xdr:colOff>28575</xdr:colOff>
      <xdr:row>0</xdr:row>
      <xdr:rowOff>47625</xdr:rowOff>
    </xdr:from>
    <xdr:to>
      <xdr:col>11</xdr:col>
      <xdr:colOff>38100</xdr:colOff>
      <xdr:row>2</xdr:row>
      <xdr:rowOff>133350</xdr:rowOff>
    </xdr:to>
    <xdr:sp macro="" textlink="">
      <xdr:nvSpPr>
        <xdr:cNvPr id="4194" name="Line 98"/>
        <xdr:cNvSpPr>
          <a:spLocks noChangeShapeType="1"/>
        </xdr:cNvSpPr>
      </xdr:nvSpPr>
      <xdr:spPr bwMode="auto">
        <a:xfrm rot="60000">
          <a:off x="61817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76200</xdr:colOff>
      <xdr:row>0</xdr:row>
      <xdr:rowOff>47625</xdr:rowOff>
    </xdr:from>
    <xdr:to>
      <xdr:col>9</xdr:col>
      <xdr:colOff>85725</xdr:colOff>
      <xdr:row>2</xdr:row>
      <xdr:rowOff>133350</xdr:rowOff>
    </xdr:to>
    <xdr:sp macro="" textlink="">
      <xdr:nvSpPr>
        <xdr:cNvPr id="4195" name="Line 99"/>
        <xdr:cNvSpPr>
          <a:spLocks noChangeShapeType="1"/>
        </xdr:cNvSpPr>
      </xdr:nvSpPr>
      <xdr:spPr bwMode="auto">
        <a:xfrm rot="60000">
          <a:off x="506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104775</xdr:colOff>
      <xdr:row>0</xdr:row>
      <xdr:rowOff>47625</xdr:rowOff>
    </xdr:from>
    <xdr:to>
      <xdr:col>7</xdr:col>
      <xdr:colOff>114300</xdr:colOff>
      <xdr:row>2</xdr:row>
      <xdr:rowOff>133350</xdr:rowOff>
    </xdr:to>
    <xdr:sp macro="" textlink="">
      <xdr:nvSpPr>
        <xdr:cNvPr id="4196" name="Line 100"/>
        <xdr:cNvSpPr>
          <a:spLocks noChangeShapeType="1"/>
        </xdr:cNvSpPr>
      </xdr:nvSpPr>
      <xdr:spPr bwMode="auto">
        <a:xfrm rot="60000">
          <a:off x="39338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485775</xdr:colOff>
      <xdr:row>0</xdr:row>
      <xdr:rowOff>47625</xdr:rowOff>
    </xdr:from>
    <xdr:to>
      <xdr:col>4</xdr:col>
      <xdr:colOff>495300</xdr:colOff>
      <xdr:row>2</xdr:row>
      <xdr:rowOff>133350</xdr:rowOff>
    </xdr:to>
    <xdr:sp macro="" textlink="">
      <xdr:nvSpPr>
        <xdr:cNvPr id="4197" name="Line 101"/>
        <xdr:cNvSpPr>
          <a:spLocks noChangeShapeType="1"/>
        </xdr:cNvSpPr>
      </xdr:nvSpPr>
      <xdr:spPr bwMode="auto">
        <a:xfrm rot="60000">
          <a:off x="25717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13</xdr:col>
      <xdr:colOff>123825</xdr:colOff>
      <xdr:row>0</xdr:row>
      <xdr:rowOff>76200</xdr:rowOff>
    </xdr:from>
    <xdr:to>
      <xdr:col>15</xdr:col>
      <xdr:colOff>123825</xdr:colOff>
      <xdr:row>2</xdr:row>
      <xdr:rowOff>133350</xdr:rowOff>
    </xdr:to>
    <xdr:sp macro="" textlink="">
      <xdr:nvSpPr>
        <xdr:cNvPr id="4200" name="Rectangle 104">
          <a:hlinkClick xmlns:r="http://schemas.openxmlformats.org/officeDocument/2006/relationships" r:id="rId8" tooltip="View Help"/>
        </xdr:cNvPr>
        <xdr:cNvSpPr>
          <a:spLocks noChangeArrowheads="1"/>
        </xdr:cNvSpPr>
      </xdr:nvSpPr>
      <xdr:spPr bwMode="auto">
        <a:xfrm>
          <a:off x="7439025"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absolute">
    <xdr:from>
      <xdr:col>13</xdr:col>
      <xdr:colOff>142875</xdr:colOff>
      <xdr:row>0</xdr:row>
      <xdr:rowOff>47625</xdr:rowOff>
    </xdr:from>
    <xdr:to>
      <xdr:col>13</xdr:col>
      <xdr:colOff>152400</xdr:colOff>
      <xdr:row>2</xdr:row>
      <xdr:rowOff>133350</xdr:rowOff>
    </xdr:to>
    <xdr:sp macro="" textlink="">
      <xdr:nvSpPr>
        <xdr:cNvPr id="4201" name="Line 105"/>
        <xdr:cNvSpPr>
          <a:spLocks noChangeShapeType="1"/>
        </xdr:cNvSpPr>
      </xdr:nvSpPr>
      <xdr:spPr bwMode="auto">
        <a:xfrm rot="60000">
          <a:off x="74580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16</xdr:col>
      <xdr:colOff>57150</xdr:colOff>
      <xdr:row>5</xdr:row>
      <xdr:rowOff>0</xdr:rowOff>
    </xdr:from>
    <xdr:to>
      <xdr:col>22</xdr:col>
      <xdr:colOff>190500</xdr:colOff>
      <xdr:row>6</xdr:row>
      <xdr:rowOff>9525</xdr:rowOff>
    </xdr:to>
    <xdr:pic>
      <xdr:nvPicPr>
        <xdr:cNvPr id="4202" name="Picture 106"/>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248775" y="942975"/>
          <a:ext cx="27146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76200</xdr:colOff>
      <xdr:row>5</xdr:row>
      <xdr:rowOff>19050</xdr:rowOff>
    </xdr:from>
    <xdr:to>
      <xdr:col>21</xdr:col>
      <xdr:colOff>28575</xdr:colOff>
      <xdr:row>5</xdr:row>
      <xdr:rowOff>238125</xdr:rowOff>
    </xdr:to>
    <xdr:sp macro="" textlink="">
      <xdr:nvSpPr>
        <xdr:cNvPr id="4203" name="Rectangle 107"/>
        <xdr:cNvSpPr>
          <a:spLocks noChangeArrowheads="1"/>
        </xdr:cNvSpPr>
      </xdr:nvSpPr>
      <xdr:spPr bwMode="auto">
        <a:xfrm>
          <a:off x="9267825" y="96202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1" i="0" u="none" strike="noStrike" baseline="0">
              <a:solidFill>
                <a:srgbClr val="FFFFFF"/>
              </a:solidFill>
              <a:latin typeface="Arial"/>
              <a:cs typeface="Arial"/>
            </a:rPr>
            <a:t>Tracking Summary</a:t>
          </a:r>
        </a:p>
      </xdr:txBody>
    </xdr:sp>
    <xdr:clientData/>
  </xdr:twoCellAnchor>
  <xdr:twoCellAnchor editAs="oneCell">
    <xdr:from>
      <xdr:col>19</xdr:col>
      <xdr:colOff>238125</xdr:colOff>
      <xdr:row>5</xdr:row>
      <xdr:rowOff>38100</xdr:rowOff>
    </xdr:from>
    <xdr:to>
      <xdr:col>21</xdr:col>
      <xdr:colOff>304800</xdr:colOff>
      <xdr:row>5</xdr:row>
      <xdr:rowOff>257175</xdr:rowOff>
    </xdr:to>
    <xdr:sp macro="" textlink="">
      <xdr:nvSpPr>
        <xdr:cNvPr id="4204" name="Rectangle 108"/>
        <xdr:cNvSpPr>
          <a:spLocks noChangeArrowheads="1"/>
        </xdr:cNvSpPr>
      </xdr:nvSpPr>
      <xdr:spPr bwMode="auto">
        <a:xfrm>
          <a:off x="10229850" y="981075"/>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oneCell">
    <xdr:from>
      <xdr:col>16</xdr:col>
      <xdr:colOff>57150</xdr:colOff>
      <xdr:row>18</xdr:row>
      <xdr:rowOff>19050</xdr:rowOff>
    </xdr:from>
    <xdr:to>
      <xdr:col>22</xdr:col>
      <xdr:colOff>190500</xdr:colOff>
      <xdr:row>19</xdr:row>
      <xdr:rowOff>142875</xdr:rowOff>
    </xdr:to>
    <xdr:pic>
      <xdr:nvPicPr>
        <xdr:cNvPr id="4205" name="Picture 109"/>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248775" y="3390900"/>
          <a:ext cx="27146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114300</xdr:colOff>
      <xdr:row>18</xdr:row>
      <xdr:rowOff>38100</xdr:rowOff>
    </xdr:from>
    <xdr:to>
      <xdr:col>21</xdr:col>
      <xdr:colOff>733425</xdr:colOff>
      <xdr:row>19</xdr:row>
      <xdr:rowOff>95250</xdr:rowOff>
    </xdr:to>
    <xdr:sp macro="" textlink="">
      <xdr:nvSpPr>
        <xdr:cNvPr id="4206" name="Rectangle 110"/>
        <xdr:cNvSpPr>
          <a:spLocks noChangeArrowheads="1"/>
        </xdr:cNvSpPr>
      </xdr:nvSpPr>
      <xdr:spPr bwMode="auto">
        <a:xfrm>
          <a:off x="9305925" y="3409950"/>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1" i="0" u="none" strike="noStrike" baseline="0">
              <a:solidFill>
                <a:srgbClr val="FFFFFF"/>
              </a:solidFill>
              <a:latin typeface="Arial"/>
              <a:cs typeface="Arial"/>
            </a:rPr>
            <a:t>Spending by Month</a:t>
          </a:r>
        </a:p>
      </xdr:txBody>
    </xdr:sp>
    <xdr:clientData/>
  </xdr:twoCellAnchor>
  <xdr:twoCellAnchor editAs="absolute">
    <xdr:from>
      <xdr:col>4</xdr:col>
      <xdr:colOff>504825</xdr:colOff>
      <xdr:row>0</xdr:row>
      <xdr:rowOff>76200</xdr:rowOff>
    </xdr:from>
    <xdr:to>
      <xdr:col>7</xdr:col>
      <xdr:colOff>47625</xdr:colOff>
      <xdr:row>2</xdr:row>
      <xdr:rowOff>133350</xdr:rowOff>
    </xdr:to>
    <xdr:sp macro="" textlink="">
      <xdr:nvSpPr>
        <xdr:cNvPr id="4208" name="Rectangle 112">
          <a:hlinkClick xmlns:r="http://schemas.openxmlformats.org/officeDocument/2006/relationships" r:id="rId11" tooltip="Budget by Month"/>
        </xdr:cNvPr>
        <xdr:cNvSpPr>
          <a:spLocks noChangeArrowheads="1"/>
        </xdr:cNvSpPr>
      </xdr:nvSpPr>
      <xdr:spPr bwMode="auto">
        <a:xfrm>
          <a:off x="259080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absolute">
    <xdr:from>
      <xdr:col>7</xdr:col>
      <xdr:colOff>114300</xdr:colOff>
      <xdr:row>0</xdr:row>
      <xdr:rowOff>47625</xdr:rowOff>
    </xdr:from>
    <xdr:to>
      <xdr:col>9</xdr:col>
      <xdr:colOff>76200</xdr:colOff>
      <xdr:row>2</xdr:row>
      <xdr:rowOff>142875</xdr:rowOff>
    </xdr:to>
    <xdr:sp macro="" textlink="">
      <xdr:nvSpPr>
        <xdr:cNvPr id="4209" name="Rectangle 113"/>
        <xdr:cNvSpPr>
          <a:spLocks noChangeArrowheads="1"/>
        </xdr:cNvSpPr>
      </xdr:nvSpPr>
      <xdr:spPr bwMode="auto">
        <a:xfrm>
          <a:off x="3943350" y="47625"/>
          <a:ext cx="1123950" cy="419100"/>
        </a:xfrm>
        <a:prstGeom prst="rect">
          <a:avLst/>
        </a:prstGeom>
        <a:solidFill>
          <a:srgbClr xmlns:mc="http://schemas.openxmlformats.org/markup-compatibility/2006" xmlns:a14="http://schemas.microsoft.com/office/drawing/2010/main" val="E1E1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US" sz="1100" b="1" i="0" u="none" strike="noStrike" baseline="0">
              <a:solidFill>
                <a:srgbClr val="385888"/>
              </a:solidFill>
              <a:latin typeface="Arial"/>
              <a:cs typeface="Arial"/>
            </a:rPr>
            <a:t>Tracking</a:t>
          </a:r>
        </a:p>
      </xdr:txBody>
    </xdr:sp>
    <xdr:clientData/>
  </xdr:twoCellAnchor>
  <mc:AlternateContent xmlns:mc="http://schemas.openxmlformats.org/markup-compatibility/2006">
    <mc:Choice xmlns:a14="http://schemas.microsoft.com/office/drawing/2010/main" Requires="a14">
      <xdr:twoCellAnchor editAs="oneCell">
        <xdr:from>
          <xdr:col>21</xdr:col>
          <xdr:colOff>285750</xdr:colOff>
          <xdr:row>5</xdr:row>
          <xdr:rowOff>38100</xdr:rowOff>
        </xdr:from>
        <xdr:to>
          <xdr:col>22</xdr:col>
          <xdr:colOff>28575</xdr:colOff>
          <xdr:row>5</xdr:row>
          <xdr:rowOff>238125</xdr:rowOff>
        </xdr:to>
        <xdr:sp macro="" textlink="">
          <xdr:nvSpPr>
            <xdr:cNvPr id="4109" name="Drop Down 13" hidden="1">
              <a:extLst>
                <a:ext uri="{63B3BB69-23CF-44E3-9099-C40C66FF867C}">
                  <a14:compatExt spid="_x0000_s4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47625</xdr:colOff>
      <xdr:row>11</xdr:row>
      <xdr:rowOff>85725</xdr:rowOff>
    </xdr:from>
    <xdr:to>
      <xdr:col>2</xdr:col>
      <xdr:colOff>1247775</xdr:colOff>
      <xdr:row>14</xdr:row>
      <xdr:rowOff>154782</xdr:rowOff>
    </xdr:to>
    <xdr:sp macro="" textlink="">
      <xdr:nvSpPr>
        <xdr:cNvPr id="4216" name="AutoShape 120"/>
        <xdr:cNvSpPr>
          <a:spLocks noChangeArrowheads="1"/>
        </xdr:cNvSpPr>
      </xdr:nvSpPr>
      <xdr:spPr bwMode="auto">
        <a:xfrm>
          <a:off x="47625" y="2240756"/>
          <a:ext cx="1390650" cy="592932"/>
        </a:xfrm>
        <a:prstGeom prst="roundRect">
          <a:avLst>
            <a:gd name="adj" fmla="val 13208"/>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000" b="0" i="0" u="none" strike="noStrike" baseline="0">
              <a:solidFill>
                <a:srgbClr val="FFFFFF"/>
              </a:solidFill>
              <a:latin typeface="Arial"/>
              <a:cs typeface="Arial"/>
            </a:rPr>
            <a:t>Lets you know when spending is over budget.</a:t>
          </a:r>
        </a:p>
      </xdr:txBody>
    </xdr:sp>
    <xdr:clientData/>
  </xdr:twoCellAnchor>
  <xdr:twoCellAnchor>
    <xdr:from>
      <xdr:col>2</xdr:col>
      <xdr:colOff>1285875</xdr:colOff>
      <xdr:row>13</xdr:row>
      <xdr:rowOff>152400</xdr:rowOff>
    </xdr:from>
    <xdr:to>
      <xdr:col>3</xdr:col>
      <xdr:colOff>0</xdr:colOff>
      <xdr:row>13</xdr:row>
      <xdr:rowOff>152400</xdr:rowOff>
    </xdr:to>
    <xdr:sp macro="" textlink="">
      <xdr:nvSpPr>
        <xdr:cNvPr id="4217" name="Line 121"/>
        <xdr:cNvSpPr>
          <a:spLocks noChangeShapeType="1"/>
        </xdr:cNvSpPr>
      </xdr:nvSpPr>
      <xdr:spPr bwMode="auto">
        <a:xfrm flipV="1">
          <a:off x="1476375" y="2514600"/>
          <a:ext cx="28575" cy="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5</xdr:col>
      <xdr:colOff>9525</xdr:colOff>
      <xdr:row>21</xdr:row>
      <xdr:rowOff>57150</xdr:rowOff>
    </xdr:from>
    <xdr:to>
      <xdr:col>5</xdr:col>
      <xdr:colOff>9525</xdr:colOff>
      <xdr:row>25</xdr:row>
      <xdr:rowOff>9525</xdr:rowOff>
    </xdr:to>
    <xdr:sp macro="" textlink="">
      <xdr:nvSpPr>
        <xdr:cNvPr id="4218" name="Line 122"/>
        <xdr:cNvSpPr>
          <a:spLocks noChangeShapeType="1"/>
        </xdr:cNvSpPr>
      </xdr:nvSpPr>
      <xdr:spPr bwMode="auto">
        <a:xfrm flipV="1">
          <a:off x="2676525" y="3914775"/>
          <a:ext cx="0" cy="600075"/>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editAs="oneCell">
    <xdr:from>
      <xdr:col>1</xdr:col>
      <xdr:colOff>47625</xdr:colOff>
      <xdr:row>3</xdr:row>
      <xdr:rowOff>104775</xdr:rowOff>
    </xdr:from>
    <xdr:to>
      <xdr:col>5</xdr:col>
      <xdr:colOff>123825</xdr:colOff>
      <xdr:row>4</xdr:row>
      <xdr:rowOff>152400</xdr:rowOff>
    </xdr:to>
    <xdr:sp macro="" textlink="">
      <xdr:nvSpPr>
        <xdr:cNvPr id="4219" name="AutoShape 123"/>
        <xdr:cNvSpPr>
          <a:spLocks noChangeArrowheads="1"/>
        </xdr:cNvSpPr>
      </xdr:nvSpPr>
      <xdr:spPr bwMode="auto">
        <a:xfrm>
          <a:off x="104775" y="590550"/>
          <a:ext cx="2686050" cy="276225"/>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0" i="0" u="none" strike="noStrike" baseline="0">
              <a:solidFill>
                <a:srgbClr val="FFFFFF"/>
              </a:solidFill>
              <a:latin typeface="Arial"/>
              <a:cs typeface="Arial"/>
            </a:rPr>
            <a:t>Enter what you </a:t>
          </a:r>
          <a:r>
            <a:rPr lang="en-US" sz="1100" b="1" i="1" u="none" strike="noStrike" baseline="0">
              <a:solidFill>
                <a:srgbClr val="FFFFFF"/>
              </a:solidFill>
              <a:latin typeface="Arial"/>
              <a:cs typeface="Arial"/>
            </a:rPr>
            <a:t>actually</a:t>
          </a:r>
          <a:r>
            <a:rPr lang="en-US" sz="1100" b="0" i="0" u="none" strike="noStrike" baseline="0">
              <a:solidFill>
                <a:srgbClr val="FFFFFF"/>
              </a:solidFill>
              <a:latin typeface="Arial"/>
              <a:cs typeface="Arial"/>
            </a:rPr>
            <a:t> spend below. </a:t>
          </a:r>
        </a:p>
      </xdr:txBody>
    </xdr:sp>
    <xdr:clientData/>
  </xdr:twoCellAnchor>
  <xdr:twoCellAnchor>
    <xdr:from>
      <xdr:col>2</xdr:col>
      <xdr:colOff>1562100</xdr:colOff>
      <xdr:row>25</xdr:row>
      <xdr:rowOff>0</xdr:rowOff>
    </xdr:from>
    <xdr:to>
      <xdr:col>6</xdr:col>
      <xdr:colOff>476250</xdr:colOff>
      <xdr:row>26</xdr:row>
      <xdr:rowOff>66675</xdr:rowOff>
    </xdr:to>
    <xdr:sp macro="" textlink="">
      <xdr:nvSpPr>
        <xdr:cNvPr id="4220" name="AutoShape 124"/>
        <xdr:cNvSpPr>
          <a:spLocks noChangeArrowheads="1"/>
        </xdr:cNvSpPr>
      </xdr:nvSpPr>
      <xdr:spPr bwMode="auto">
        <a:xfrm>
          <a:off x="1504950" y="4505325"/>
          <a:ext cx="2219325" cy="228600"/>
        </a:xfrm>
        <a:prstGeom prst="roundRect">
          <a:avLst>
            <a:gd name="adj" fmla="val 21741"/>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000" b="0" i="0" u="none" strike="noStrike" baseline="0">
              <a:solidFill>
                <a:srgbClr val="FFFFFF"/>
              </a:solidFill>
              <a:latin typeface="Arial"/>
              <a:cs typeface="Arial"/>
            </a:rPr>
            <a:t>Type in actual spending amounts here</a:t>
          </a:r>
        </a:p>
      </xdr:txBody>
    </xdr:sp>
    <xdr:clientData/>
  </xdr:twoCellAnchor>
  <xdr:twoCellAnchor>
    <xdr:from>
      <xdr:col>5</xdr:col>
      <xdr:colOff>9525</xdr:colOff>
      <xdr:row>27</xdr:row>
      <xdr:rowOff>0</xdr:rowOff>
    </xdr:from>
    <xdr:to>
      <xdr:col>5</xdr:col>
      <xdr:colOff>9525</xdr:colOff>
      <xdr:row>30</xdr:row>
      <xdr:rowOff>104775</xdr:rowOff>
    </xdr:to>
    <xdr:sp macro="" textlink="">
      <xdr:nvSpPr>
        <xdr:cNvPr id="4221" name="Line 125"/>
        <xdr:cNvSpPr>
          <a:spLocks noChangeShapeType="1"/>
        </xdr:cNvSpPr>
      </xdr:nvSpPr>
      <xdr:spPr bwMode="auto">
        <a:xfrm flipH="1">
          <a:off x="2676525" y="4829175"/>
          <a:ext cx="0" cy="59055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editAs="oneCell">
    <xdr:from>
      <xdr:col>9</xdr:col>
      <xdr:colOff>361950</xdr:colOff>
      <xdr:row>3</xdr:row>
      <xdr:rowOff>9525</xdr:rowOff>
    </xdr:from>
    <xdr:to>
      <xdr:col>14</xdr:col>
      <xdr:colOff>295275</xdr:colOff>
      <xdr:row>4</xdr:row>
      <xdr:rowOff>200025</xdr:rowOff>
    </xdr:to>
    <xdr:sp macro="" textlink="">
      <xdr:nvSpPr>
        <xdr:cNvPr id="4223" name="AutoShape 127">
          <a:hlinkClick xmlns:r="http://schemas.openxmlformats.org/officeDocument/2006/relationships" r:id="rId12" tooltip="Compare your actual spending to your budget"/>
        </xdr:cNvPr>
        <xdr:cNvSpPr>
          <a:spLocks noChangeArrowheads="1"/>
        </xdr:cNvSpPr>
      </xdr:nvSpPr>
      <xdr:spPr bwMode="auto">
        <a:xfrm>
          <a:off x="5353050" y="495300"/>
          <a:ext cx="2838450" cy="419100"/>
        </a:xfrm>
        <a:prstGeom prst="homePlate">
          <a:avLst>
            <a:gd name="adj" fmla="val 58572"/>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miter lim="800000"/>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1" i="0" u="none" strike="noStrike" baseline="0">
              <a:solidFill>
                <a:srgbClr val="FFFFFF"/>
              </a:solidFill>
              <a:latin typeface="Arial"/>
              <a:cs typeface="Arial"/>
            </a:rPr>
            <a:t>Next: Compare actual spending </a:t>
          </a:r>
        </a:p>
        <a:p>
          <a:pPr algn="ctr" rtl="0">
            <a:defRPr sz="1000"/>
          </a:pPr>
          <a:r>
            <a:rPr lang="en-US" sz="1100" b="1" i="0" u="none" strike="noStrike" baseline="0">
              <a:solidFill>
                <a:srgbClr val="FFFFFF"/>
              </a:solidFill>
              <a:latin typeface="Arial"/>
              <a:cs typeface="Arial"/>
            </a:rPr>
            <a:t>to your budget     </a:t>
          </a:r>
          <a:r>
            <a:rPr lang="en-US" sz="1000" b="0" i="0" u="sng" strike="noStrike" baseline="0">
              <a:solidFill>
                <a:srgbClr val="FFFFFF"/>
              </a:solidFill>
              <a:latin typeface="Arial"/>
              <a:cs typeface="Arial"/>
            </a:rPr>
            <a:t>(click here)</a:t>
          </a:r>
        </a:p>
      </xdr:txBody>
    </xdr:sp>
    <xdr:clientData/>
  </xdr:twoCellAnchor>
  <xdr:twoCellAnchor editAs="oneCell">
    <xdr:from>
      <xdr:col>5</xdr:col>
      <xdr:colOff>561975</xdr:colOff>
      <xdr:row>3</xdr:row>
      <xdr:rowOff>114300</xdr:rowOff>
    </xdr:from>
    <xdr:to>
      <xdr:col>9</xdr:col>
      <xdr:colOff>28575</xdr:colOff>
      <xdr:row>4</xdr:row>
      <xdr:rowOff>123825</xdr:rowOff>
    </xdr:to>
    <xdr:sp macro="" textlink="">
      <xdr:nvSpPr>
        <xdr:cNvPr id="4224" name="AutoShape 128">
          <a:hlinkClick xmlns:r="http://schemas.openxmlformats.org/officeDocument/2006/relationships" r:id="rId7" tooltip="Record Daily Spending"/>
        </xdr:cNvPr>
        <xdr:cNvSpPr>
          <a:spLocks noChangeArrowheads="1"/>
        </xdr:cNvSpPr>
      </xdr:nvSpPr>
      <xdr:spPr bwMode="auto">
        <a:xfrm>
          <a:off x="3228975" y="600075"/>
          <a:ext cx="1790700" cy="238125"/>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0" i="0" u="none" strike="noStrike" baseline="0">
              <a:solidFill>
                <a:srgbClr val="FFFFFF"/>
              </a:solidFill>
              <a:latin typeface="Arial"/>
              <a:cs typeface="Arial"/>
            </a:rPr>
            <a:t> Track spending </a:t>
          </a:r>
          <a:r>
            <a:rPr lang="en-US" sz="1100" b="0" i="0" u="sng" strike="noStrike" baseline="0">
              <a:solidFill>
                <a:srgbClr val="FFFFFF"/>
              </a:solidFill>
              <a:latin typeface="Arial"/>
              <a:cs typeface="Arial"/>
            </a:rPr>
            <a:t>Daily</a:t>
          </a:r>
        </a:p>
      </xdr:txBody>
    </xdr:sp>
    <xdr:clientData/>
  </xdr:twoCellAnchor>
  <xdr:twoCellAnchor>
    <xdr:from>
      <xdr:col>3</xdr:col>
      <xdr:colOff>390525</xdr:colOff>
      <xdr:row>53</xdr:row>
      <xdr:rowOff>28575</xdr:rowOff>
    </xdr:from>
    <xdr:to>
      <xdr:col>7</xdr:col>
      <xdr:colOff>323850</xdr:colOff>
      <xdr:row>54</xdr:row>
      <xdr:rowOff>123825</xdr:rowOff>
    </xdr:to>
    <xdr:sp macro="" textlink="">
      <xdr:nvSpPr>
        <xdr:cNvPr id="4225" name="Rectangle 129"/>
        <xdr:cNvSpPr>
          <a:spLocks noChangeArrowheads="1"/>
        </xdr:cNvSpPr>
      </xdr:nvSpPr>
      <xdr:spPr bwMode="auto">
        <a:xfrm>
          <a:off x="1895475" y="9067800"/>
          <a:ext cx="22574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3</xdr:col>
      <xdr:colOff>409575</xdr:colOff>
      <xdr:row>65</xdr:row>
      <xdr:rowOff>38100</xdr:rowOff>
    </xdr:from>
    <xdr:to>
      <xdr:col>7</xdr:col>
      <xdr:colOff>342900</xdr:colOff>
      <xdr:row>66</xdr:row>
      <xdr:rowOff>133350</xdr:rowOff>
    </xdr:to>
    <xdr:sp macro="" textlink="">
      <xdr:nvSpPr>
        <xdr:cNvPr id="4226" name="Rectangle 130"/>
        <xdr:cNvSpPr>
          <a:spLocks noChangeArrowheads="1"/>
        </xdr:cNvSpPr>
      </xdr:nvSpPr>
      <xdr:spPr bwMode="auto">
        <a:xfrm>
          <a:off x="1914525" y="11020425"/>
          <a:ext cx="22574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3</xdr:col>
      <xdr:colOff>409575</xdr:colOff>
      <xdr:row>77</xdr:row>
      <xdr:rowOff>38100</xdr:rowOff>
    </xdr:from>
    <xdr:to>
      <xdr:col>7</xdr:col>
      <xdr:colOff>342900</xdr:colOff>
      <xdr:row>78</xdr:row>
      <xdr:rowOff>133350</xdr:rowOff>
    </xdr:to>
    <xdr:sp macro="" textlink="">
      <xdr:nvSpPr>
        <xdr:cNvPr id="4227" name="Rectangle 131"/>
        <xdr:cNvSpPr>
          <a:spLocks noChangeArrowheads="1"/>
        </xdr:cNvSpPr>
      </xdr:nvSpPr>
      <xdr:spPr bwMode="auto">
        <a:xfrm>
          <a:off x="1914525" y="12963525"/>
          <a:ext cx="22574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3</xdr:col>
      <xdr:colOff>409575</xdr:colOff>
      <xdr:row>89</xdr:row>
      <xdr:rowOff>38100</xdr:rowOff>
    </xdr:from>
    <xdr:to>
      <xdr:col>7</xdr:col>
      <xdr:colOff>342900</xdr:colOff>
      <xdr:row>90</xdr:row>
      <xdr:rowOff>133350</xdr:rowOff>
    </xdr:to>
    <xdr:sp macro="" textlink="">
      <xdr:nvSpPr>
        <xdr:cNvPr id="4228" name="Rectangle 132"/>
        <xdr:cNvSpPr>
          <a:spLocks noChangeArrowheads="1"/>
        </xdr:cNvSpPr>
      </xdr:nvSpPr>
      <xdr:spPr bwMode="auto">
        <a:xfrm>
          <a:off x="1914525" y="14906625"/>
          <a:ext cx="22574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3</xdr:col>
      <xdr:colOff>409575</xdr:colOff>
      <xdr:row>101</xdr:row>
      <xdr:rowOff>38100</xdr:rowOff>
    </xdr:from>
    <xdr:to>
      <xdr:col>7</xdr:col>
      <xdr:colOff>342900</xdr:colOff>
      <xdr:row>102</xdr:row>
      <xdr:rowOff>133350</xdr:rowOff>
    </xdr:to>
    <xdr:sp macro="" textlink="">
      <xdr:nvSpPr>
        <xdr:cNvPr id="4229" name="Rectangle 133"/>
        <xdr:cNvSpPr>
          <a:spLocks noChangeArrowheads="1"/>
        </xdr:cNvSpPr>
      </xdr:nvSpPr>
      <xdr:spPr bwMode="auto">
        <a:xfrm>
          <a:off x="1914525" y="16849725"/>
          <a:ext cx="22574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142875</xdr:rowOff>
        </xdr:from>
        <xdr:to>
          <xdr:col>2</xdr:col>
          <xdr:colOff>923925</xdr:colOff>
          <xdr:row>4</xdr:row>
          <xdr:rowOff>114300</xdr:rowOff>
        </xdr:to>
        <xdr:sp macro="" textlink="">
          <xdr:nvSpPr>
            <xdr:cNvPr id="10247" name="Drop Down 1031" hidden="1">
              <a:extLst>
                <a:ext uri="{63B3BB69-23CF-44E3-9099-C40C66FF867C}">
                  <a14:compatExt spid="_x0000_s10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8</xdr:col>
      <xdr:colOff>95250</xdr:colOff>
      <xdr:row>6</xdr:row>
      <xdr:rowOff>28575</xdr:rowOff>
    </xdr:from>
    <xdr:to>
      <xdr:col>15</xdr:col>
      <xdr:colOff>523875</xdr:colOff>
      <xdr:row>18</xdr:row>
      <xdr:rowOff>47625</xdr:rowOff>
    </xdr:to>
    <xdr:graphicFrame macro="">
      <xdr:nvGraphicFramePr>
        <xdr:cNvPr id="10296" name="Chart 10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95250</xdr:colOff>
      <xdr:row>5</xdr:row>
      <xdr:rowOff>19050</xdr:rowOff>
    </xdr:from>
    <xdr:to>
      <xdr:col>15</xdr:col>
      <xdr:colOff>542925</xdr:colOff>
      <xdr:row>6</xdr:row>
      <xdr:rowOff>28575</xdr:rowOff>
    </xdr:to>
    <xdr:pic>
      <xdr:nvPicPr>
        <xdr:cNvPr id="10297" name="Picture 108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81475" y="962025"/>
          <a:ext cx="4333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152400</xdr:colOff>
      <xdr:row>5</xdr:row>
      <xdr:rowOff>38100</xdr:rowOff>
    </xdr:from>
    <xdr:to>
      <xdr:col>12</xdr:col>
      <xdr:colOff>133350</xdr:colOff>
      <xdr:row>5</xdr:row>
      <xdr:rowOff>257175</xdr:rowOff>
    </xdr:to>
    <xdr:sp macro="" textlink="">
      <xdr:nvSpPr>
        <xdr:cNvPr id="10298" name="Rectangle 1082"/>
        <xdr:cNvSpPr>
          <a:spLocks noChangeArrowheads="1"/>
        </xdr:cNvSpPr>
      </xdr:nvSpPr>
      <xdr:spPr bwMode="auto">
        <a:xfrm>
          <a:off x="4238625" y="981075"/>
          <a:ext cx="2228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Budget vs Tracking  Summary</a:t>
          </a:r>
        </a:p>
      </xdr:txBody>
    </xdr:sp>
    <xdr:clientData/>
  </xdr:twoCellAnchor>
  <xdr:twoCellAnchor editAs="absolute">
    <xdr:from>
      <xdr:col>1</xdr:col>
      <xdr:colOff>28575</xdr:colOff>
      <xdr:row>0</xdr:row>
      <xdr:rowOff>38100</xdr:rowOff>
    </xdr:from>
    <xdr:to>
      <xdr:col>15</xdr:col>
      <xdr:colOff>581025</xdr:colOff>
      <xdr:row>2</xdr:row>
      <xdr:rowOff>152400</xdr:rowOff>
    </xdr:to>
    <xdr:pic>
      <xdr:nvPicPr>
        <xdr:cNvPr id="10314" name="Picture 109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 y="38100"/>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85725</xdr:colOff>
      <xdr:row>0</xdr:row>
      <xdr:rowOff>76200</xdr:rowOff>
    </xdr:from>
    <xdr:to>
      <xdr:col>2</xdr:col>
      <xdr:colOff>952500</xdr:colOff>
      <xdr:row>2</xdr:row>
      <xdr:rowOff>133350</xdr:rowOff>
    </xdr:to>
    <xdr:sp macro="" textlink="">
      <xdr:nvSpPr>
        <xdr:cNvPr id="10315" name="Rectangle 1099">
          <a:hlinkClick xmlns:r="http://schemas.openxmlformats.org/officeDocument/2006/relationships" r:id="rId4" tooltip="Home"/>
        </xdr:cNvPr>
        <xdr:cNvSpPr>
          <a:spLocks noChangeArrowheads="1"/>
        </xdr:cNvSpPr>
      </xdr:nvSpPr>
      <xdr:spPr bwMode="auto">
        <a:xfrm>
          <a:off x="142875"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absolute">
    <xdr:from>
      <xdr:col>2</xdr:col>
      <xdr:colOff>1066800</xdr:colOff>
      <xdr:row>0</xdr:row>
      <xdr:rowOff>47625</xdr:rowOff>
    </xdr:from>
    <xdr:to>
      <xdr:col>2</xdr:col>
      <xdr:colOff>1076325</xdr:colOff>
      <xdr:row>2</xdr:row>
      <xdr:rowOff>133350</xdr:rowOff>
    </xdr:to>
    <xdr:sp macro="" textlink="">
      <xdr:nvSpPr>
        <xdr:cNvPr id="10316" name="Line 1100"/>
        <xdr:cNvSpPr>
          <a:spLocks noChangeShapeType="1"/>
        </xdr:cNvSpPr>
      </xdr:nvSpPr>
      <xdr:spPr bwMode="auto">
        <a:xfrm rot="60000">
          <a:off x="125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xdr:col>
      <xdr:colOff>1076325</xdr:colOff>
      <xdr:row>0</xdr:row>
      <xdr:rowOff>47625</xdr:rowOff>
    </xdr:from>
    <xdr:to>
      <xdr:col>5</xdr:col>
      <xdr:colOff>66675</xdr:colOff>
      <xdr:row>2</xdr:row>
      <xdr:rowOff>142875</xdr:rowOff>
    </xdr:to>
    <xdr:sp macro="" textlink="">
      <xdr:nvSpPr>
        <xdr:cNvPr id="10317" name="Rectangle 1101">
          <a:hlinkClick xmlns:r="http://schemas.openxmlformats.org/officeDocument/2006/relationships" r:id="rId5" tooltip="Quick Budget"/>
        </xdr:cNvPr>
        <xdr:cNvSpPr>
          <a:spLocks noChangeArrowheads="1"/>
        </xdr:cNvSpPr>
      </xdr:nvSpPr>
      <xdr:spPr bwMode="auto">
        <a:xfrm>
          <a:off x="1266825"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absolute">
    <xdr:from>
      <xdr:col>11</xdr:col>
      <xdr:colOff>542925</xdr:colOff>
      <xdr:row>0</xdr:row>
      <xdr:rowOff>76200</xdr:rowOff>
    </xdr:from>
    <xdr:to>
      <xdr:col>14</xdr:col>
      <xdr:colOff>76200</xdr:colOff>
      <xdr:row>2</xdr:row>
      <xdr:rowOff>133350</xdr:rowOff>
    </xdr:to>
    <xdr:sp macro="" textlink="">
      <xdr:nvSpPr>
        <xdr:cNvPr id="10318" name="Rectangle 1102">
          <a:hlinkClick xmlns:r="http://schemas.openxmlformats.org/officeDocument/2006/relationships" r:id="rId6" tooltip="Record Daily Spending"/>
        </xdr:cNvPr>
        <xdr:cNvSpPr>
          <a:spLocks noChangeArrowheads="1"/>
        </xdr:cNvSpPr>
      </xdr:nvSpPr>
      <xdr:spPr bwMode="auto">
        <a:xfrm>
          <a:off x="6200775" y="76200"/>
          <a:ext cx="12382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Daily Spending</a:t>
          </a:r>
        </a:p>
      </xdr:txBody>
    </xdr:sp>
    <xdr:clientData/>
  </xdr:twoCellAnchor>
  <xdr:twoCellAnchor editAs="absolute">
    <xdr:from>
      <xdr:col>11</xdr:col>
      <xdr:colOff>523875</xdr:colOff>
      <xdr:row>0</xdr:row>
      <xdr:rowOff>47625</xdr:rowOff>
    </xdr:from>
    <xdr:to>
      <xdr:col>11</xdr:col>
      <xdr:colOff>533400</xdr:colOff>
      <xdr:row>2</xdr:row>
      <xdr:rowOff>133350</xdr:rowOff>
    </xdr:to>
    <xdr:sp macro="" textlink="">
      <xdr:nvSpPr>
        <xdr:cNvPr id="10319" name="Line 1103"/>
        <xdr:cNvSpPr>
          <a:spLocks noChangeShapeType="1"/>
        </xdr:cNvSpPr>
      </xdr:nvSpPr>
      <xdr:spPr bwMode="auto">
        <a:xfrm rot="60000">
          <a:off x="61817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10</xdr:col>
      <xdr:colOff>523875</xdr:colOff>
      <xdr:row>0</xdr:row>
      <xdr:rowOff>47625</xdr:rowOff>
    </xdr:from>
    <xdr:to>
      <xdr:col>10</xdr:col>
      <xdr:colOff>533400</xdr:colOff>
      <xdr:row>2</xdr:row>
      <xdr:rowOff>133350</xdr:rowOff>
    </xdr:to>
    <xdr:sp macro="" textlink="">
      <xdr:nvSpPr>
        <xdr:cNvPr id="10320" name="Line 1104"/>
        <xdr:cNvSpPr>
          <a:spLocks noChangeShapeType="1"/>
        </xdr:cNvSpPr>
      </xdr:nvSpPr>
      <xdr:spPr bwMode="auto">
        <a:xfrm rot="60000">
          <a:off x="506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704850</xdr:colOff>
      <xdr:row>0</xdr:row>
      <xdr:rowOff>47625</xdr:rowOff>
    </xdr:from>
    <xdr:to>
      <xdr:col>7</xdr:col>
      <xdr:colOff>0</xdr:colOff>
      <xdr:row>2</xdr:row>
      <xdr:rowOff>133350</xdr:rowOff>
    </xdr:to>
    <xdr:sp macro="" textlink="">
      <xdr:nvSpPr>
        <xdr:cNvPr id="10321" name="Line 1105"/>
        <xdr:cNvSpPr>
          <a:spLocks noChangeShapeType="1"/>
        </xdr:cNvSpPr>
      </xdr:nvSpPr>
      <xdr:spPr bwMode="auto">
        <a:xfrm rot="60000">
          <a:off x="39338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5</xdr:col>
      <xdr:colOff>57150</xdr:colOff>
      <xdr:row>0</xdr:row>
      <xdr:rowOff>47625</xdr:rowOff>
    </xdr:from>
    <xdr:to>
      <xdr:col>5</xdr:col>
      <xdr:colOff>66675</xdr:colOff>
      <xdr:row>2</xdr:row>
      <xdr:rowOff>133350</xdr:rowOff>
    </xdr:to>
    <xdr:sp macro="" textlink="">
      <xdr:nvSpPr>
        <xdr:cNvPr id="10322" name="Line 1106"/>
        <xdr:cNvSpPr>
          <a:spLocks noChangeShapeType="1"/>
        </xdr:cNvSpPr>
      </xdr:nvSpPr>
      <xdr:spPr bwMode="auto">
        <a:xfrm rot="60000">
          <a:off x="25717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14</xdr:col>
      <xdr:colOff>76200</xdr:colOff>
      <xdr:row>0</xdr:row>
      <xdr:rowOff>76200</xdr:rowOff>
    </xdr:from>
    <xdr:to>
      <xdr:col>16</xdr:col>
      <xdr:colOff>19050</xdr:colOff>
      <xdr:row>2</xdr:row>
      <xdr:rowOff>133350</xdr:rowOff>
    </xdr:to>
    <xdr:sp macro="" textlink="">
      <xdr:nvSpPr>
        <xdr:cNvPr id="10323" name="Rectangle 1107">
          <a:hlinkClick xmlns:r="http://schemas.openxmlformats.org/officeDocument/2006/relationships" r:id="rId7" tooltip="View Help"/>
        </xdr:cNvPr>
        <xdr:cNvSpPr>
          <a:spLocks noChangeArrowheads="1"/>
        </xdr:cNvSpPr>
      </xdr:nvSpPr>
      <xdr:spPr bwMode="auto">
        <a:xfrm>
          <a:off x="7439025"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absolute">
    <xdr:from>
      <xdr:col>14</xdr:col>
      <xdr:colOff>95250</xdr:colOff>
      <xdr:row>0</xdr:row>
      <xdr:rowOff>47625</xdr:rowOff>
    </xdr:from>
    <xdr:to>
      <xdr:col>14</xdr:col>
      <xdr:colOff>104775</xdr:colOff>
      <xdr:row>2</xdr:row>
      <xdr:rowOff>133350</xdr:rowOff>
    </xdr:to>
    <xdr:sp macro="" textlink="">
      <xdr:nvSpPr>
        <xdr:cNvPr id="10324" name="Line 1108"/>
        <xdr:cNvSpPr>
          <a:spLocks noChangeShapeType="1"/>
        </xdr:cNvSpPr>
      </xdr:nvSpPr>
      <xdr:spPr bwMode="auto">
        <a:xfrm rot="60000">
          <a:off x="74580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5</xdr:col>
      <xdr:colOff>76200</xdr:colOff>
      <xdr:row>0</xdr:row>
      <xdr:rowOff>76200</xdr:rowOff>
    </xdr:from>
    <xdr:to>
      <xdr:col>6</xdr:col>
      <xdr:colOff>647700</xdr:colOff>
      <xdr:row>2</xdr:row>
      <xdr:rowOff>133350</xdr:rowOff>
    </xdr:to>
    <xdr:sp macro="" textlink="">
      <xdr:nvSpPr>
        <xdr:cNvPr id="10325" name="Rectangle 1109">
          <a:hlinkClick xmlns:r="http://schemas.openxmlformats.org/officeDocument/2006/relationships" r:id="rId8" tooltip="Budget by Month"/>
        </xdr:cNvPr>
        <xdr:cNvSpPr>
          <a:spLocks noChangeArrowheads="1"/>
        </xdr:cNvSpPr>
      </xdr:nvSpPr>
      <xdr:spPr bwMode="auto">
        <a:xfrm>
          <a:off x="259080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absolute">
    <xdr:from>
      <xdr:col>10</xdr:col>
      <xdr:colOff>533400</xdr:colOff>
      <xdr:row>0</xdr:row>
      <xdr:rowOff>47625</xdr:rowOff>
    </xdr:from>
    <xdr:to>
      <xdr:col>11</xdr:col>
      <xdr:colOff>523875</xdr:colOff>
      <xdr:row>2</xdr:row>
      <xdr:rowOff>142875</xdr:rowOff>
    </xdr:to>
    <xdr:sp macro="" textlink="">
      <xdr:nvSpPr>
        <xdr:cNvPr id="10326" name="Rectangle 1110"/>
        <xdr:cNvSpPr>
          <a:spLocks noChangeArrowheads="1"/>
        </xdr:cNvSpPr>
      </xdr:nvSpPr>
      <xdr:spPr bwMode="auto">
        <a:xfrm>
          <a:off x="5076825" y="47625"/>
          <a:ext cx="1104900" cy="419100"/>
        </a:xfrm>
        <a:prstGeom prst="rect">
          <a:avLst/>
        </a:prstGeom>
        <a:solidFill>
          <a:srgbClr xmlns:mc="http://schemas.openxmlformats.org/markup-compatibility/2006" xmlns:a14="http://schemas.microsoft.com/office/drawing/2010/main" val="E1E1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US" sz="1100" b="1" i="0" u="none" strike="noStrike" baseline="0">
              <a:solidFill>
                <a:srgbClr val="385888"/>
              </a:solidFill>
              <a:latin typeface="Arial"/>
              <a:cs typeface="Arial"/>
            </a:rPr>
            <a:t>Comparison</a:t>
          </a:r>
        </a:p>
      </xdr:txBody>
    </xdr:sp>
    <xdr:clientData/>
  </xdr:twoCellAnchor>
  <xdr:twoCellAnchor editAs="absolute">
    <xdr:from>
      <xdr:col>7</xdr:col>
      <xdr:colOff>0</xdr:colOff>
      <xdr:row>0</xdr:row>
      <xdr:rowOff>85725</xdr:rowOff>
    </xdr:from>
    <xdr:to>
      <xdr:col>10</xdr:col>
      <xdr:colOff>504825</xdr:colOff>
      <xdr:row>2</xdr:row>
      <xdr:rowOff>142875</xdr:rowOff>
    </xdr:to>
    <xdr:sp macro="" textlink="">
      <xdr:nvSpPr>
        <xdr:cNvPr id="10327" name="Rectangle 1111">
          <a:hlinkClick xmlns:r="http://schemas.openxmlformats.org/officeDocument/2006/relationships" r:id="rId9" tooltip="Track Actual Spending"/>
        </xdr:cNvPr>
        <xdr:cNvSpPr>
          <a:spLocks noChangeArrowheads="1"/>
        </xdr:cNvSpPr>
      </xdr:nvSpPr>
      <xdr:spPr bwMode="auto">
        <a:xfrm>
          <a:off x="394335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8</xdr:col>
      <xdr:colOff>104775</xdr:colOff>
      <xdr:row>22</xdr:row>
      <xdr:rowOff>19050</xdr:rowOff>
    </xdr:from>
    <xdr:to>
      <xdr:col>15</xdr:col>
      <xdr:colOff>523875</xdr:colOff>
      <xdr:row>38</xdr:row>
      <xdr:rowOff>19050</xdr:rowOff>
    </xdr:to>
    <xdr:graphicFrame macro="">
      <xdr:nvGraphicFramePr>
        <xdr:cNvPr id="10333" name="Chart 1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8</xdr:col>
      <xdr:colOff>95250</xdr:colOff>
      <xdr:row>20</xdr:row>
      <xdr:rowOff>66675</xdr:rowOff>
    </xdr:from>
    <xdr:to>
      <xdr:col>15</xdr:col>
      <xdr:colOff>542925</xdr:colOff>
      <xdr:row>22</xdr:row>
      <xdr:rowOff>28575</xdr:rowOff>
    </xdr:to>
    <xdr:pic>
      <xdr:nvPicPr>
        <xdr:cNvPr id="10334" name="Picture 1118"/>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181475" y="3609975"/>
          <a:ext cx="4333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152400</xdr:colOff>
      <xdr:row>20</xdr:row>
      <xdr:rowOff>85725</xdr:rowOff>
    </xdr:from>
    <xdr:to>
      <xdr:col>13</xdr:col>
      <xdr:colOff>238125</xdr:colOff>
      <xdr:row>21</xdr:row>
      <xdr:rowOff>142875</xdr:rowOff>
    </xdr:to>
    <xdr:sp macro="" textlink="">
      <xdr:nvSpPr>
        <xdr:cNvPr id="10335" name="Rectangle 1119"/>
        <xdr:cNvSpPr>
          <a:spLocks noChangeArrowheads="1"/>
        </xdr:cNvSpPr>
      </xdr:nvSpPr>
      <xdr:spPr bwMode="auto">
        <a:xfrm>
          <a:off x="4238625" y="3629025"/>
          <a:ext cx="3009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Where Are You Overspending? (vs Budget)</a:t>
          </a:r>
        </a:p>
      </xdr:txBody>
    </xdr:sp>
    <xdr:clientData/>
  </xdr:twoCellAnchor>
  <xdr:twoCellAnchor>
    <xdr:from>
      <xdr:col>10</xdr:col>
      <xdr:colOff>438150</xdr:colOff>
      <xdr:row>7</xdr:row>
      <xdr:rowOff>76200</xdr:rowOff>
    </xdr:from>
    <xdr:to>
      <xdr:col>10</xdr:col>
      <xdr:colOff>904875</xdr:colOff>
      <xdr:row>8</xdr:row>
      <xdr:rowOff>66675</xdr:rowOff>
    </xdr:to>
    <xdr:sp macro="" textlink="">
      <xdr:nvSpPr>
        <xdr:cNvPr id="10336" name="Text Box 1120"/>
        <xdr:cNvSpPr txBox="1">
          <a:spLocks noChangeArrowheads="1"/>
        </xdr:cNvSpPr>
      </xdr:nvSpPr>
      <xdr:spPr bwMode="auto">
        <a:xfrm>
          <a:off x="4981575" y="1552575"/>
          <a:ext cx="466725" cy="152400"/>
        </a:xfrm>
        <a:prstGeom prst="rect">
          <a:avLst/>
        </a:prstGeom>
        <a:solidFill>
          <a:srgbClr xmlns:mc="http://schemas.openxmlformats.org/markup-compatibility/2006" xmlns:a14="http://schemas.microsoft.com/office/drawing/2010/main" val="D2F5C1" mc:Ignorable="a14" a14:legacySpreadsheetColorIndex="42"/>
        </a:solidFill>
        <a:ln w="9525">
          <a:solidFill>
            <a:srgbClr xmlns:mc="http://schemas.openxmlformats.org/markup-compatibility/2006" xmlns:a14="http://schemas.microsoft.com/office/drawing/2010/main" val="BEBEBE" mc:Ignorable="a14" a14:legacySpreadsheetColorIndex="55"/>
          </a:solidFill>
          <a:miter lim="800000"/>
          <a:headEnd/>
          <a:tailEnd/>
        </a:ln>
      </xdr:spPr>
      <xdr:txBody>
        <a:bodyPr vertOverflow="clip" wrap="square" lIns="27432" tIns="0" rIns="0" bIns="22860" anchor="b" upright="1"/>
        <a:lstStyle/>
        <a:p>
          <a:pPr algn="l" rtl="0">
            <a:defRPr sz="1000"/>
          </a:pPr>
          <a:r>
            <a:rPr lang="en-US" sz="800" b="0" i="0" u="none" strike="noStrike" baseline="0">
              <a:solidFill>
                <a:srgbClr val="4E9725"/>
              </a:solidFill>
              <a:latin typeface="Arial"/>
              <a:cs typeface="Arial"/>
            </a:rPr>
            <a:t>Budget</a:t>
          </a:r>
        </a:p>
      </xdr:txBody>
    </xdr:sp>
    <xdr:clientData/>
  </xdr:twoCellAnchor>
  <xdr:twoCellAnchor>
    <xdr:from>
      <xdr:col>10</xdr:col>
      <xdr:colOff>438150</xdr:colOff>
      <xdr:row>9</xdr:row>
      <xdr:rowOff>9525</xdr:rowOff>
    </xdr:from>
    <xdr:to>
      <xdr:col>10</xdr:col>
      <xdr:colOff>904875</xdr:colOff>
      <xdr:row>10</xdr:row>
      <xdr:rowOff>0</xdr:rowOff>
    </xdr:to>
    <xdr:sp macro="" textlink="">
      <xdr:nvSpPr>
        <xdr:cNvPr id="10337" name="Text Box 1121"/>
        <xdr:cNvSpPr txBox="1">
          <a:spLocks noChangeArrowheads="1"/>
        </xdr:cNvSpPr>
      </xdr:nvSpPr>
      <xdr:spPr bwMode="auto">
        <a:xfrm>
          <a:off x="4981575" y="1809750"/>
          <a:ext cx="466725" cy="152400"/>
        </a:xfrm>
        <a:prstGeom prst="rect">
          <a:avLst/>
        </a:prstGeom>
        <a:solidFill>
          <a:srgbClr xmlns:mc="http://schemas.openxmlformats.org/markup-compatibility/2006" xmlns:a14="http://schemas.microsoft.com/office/drawing/2010/main" val="D2F5C1" mc:Ignorable="a14" a14:legacySpreadsheetColorIndex="42"/>
        </a:solidFill>
        <a:ln w="9525">
          <a:solidFill>
            <a:srgbClr xmlns:mc="http://schemas.openxmlformats.org/markup-compatibility/2006" xmlns:a14="http://schemas.microsoft.com/office/drawing/2010/main" val="BEBEBE" mc:Ignorable="a14" a14:legacySpreadsheetColorIndex="55"/>
          </a:solidFill>
          <a:miter lim="800000"/>
          <a:headEnd/>
          <a:tailEnd/>
        </a:ln>
      </xdr:spPr>
      <xdr:txBody>
        <a:bodyPr vertOverflow="clip" wrap="square" lIns="27432" tIns="0" rIns="0" bIns="22860" anchor="b" upright="1"/>
        <a:lstStyle/>
        <a:p>
          <a:pPr algn="l" rtl="0">
            <a:defRPr sz="1000"/>
          </a:pPr>
          <a:r>
            <a:rPr lang="en-US" sz="800" b="0" i="0" u="none" strike="noStrike" baseline="0">
              <a:solidFill>
                <a:srgbClr val="4E9725"/>
              </a:solidFill>
              <a:latin typeface="Arial"/>
              <a:cs typeface="Arial"/>
            </a:rPr>
            <a:t>Tracking</a:t>
          </a:r>
        </a:p>
      </xdr:txBody>
    </xdr:sp>
    <xdr:clientData/>
  </xdr:twoCellAnchor>
  <xdr:twoCellAnchor>
    <xdr:from>
      <xdr:col>2</xdr:col>
      <xdr:colOff>1219200</xdr:colOff>
      <xdr:row>3</xdr:row>
      <xdr:rowOff>76200</xdr:rowOff>
    </xdr:from>
    <xdr:to>
      <xdr:col>10</xdr:col>
      <xdr:colOff>647700</xdr:colOff>
      <xdr:row>4</xdr:row>
      <xdr:rowOff>104775</xdr:rowOff>
    </xdr:to>
    <xdr:sp macro="" textlink="">
      <xdr:nvSpPr>
        <xdr:cNvPr id="10350" name="AutoShape 1134"/>
        <xdr:cNvSpPr>
          <a:spLocks noChangeArrowheads="1"/>
        </xdr:cNvSpPr>
      </xdr:nvSpPr>
      <xdr:spPr bwMode="auto">
        <a:xfrm>
          <a:off x="1409700" y="561975"/>
          <a:ext cx="3781425" cy="257175"/>
        </a:xfrm>
        <a:prstGeom prst="roundRect">
          <a:avLst>
            <a:gd name="adj" fmla="val 9676"/>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0" i="0" u="none" strike="noStrike" baseline="0">
              <a:solidFill>
                <a:srgbClr val="FFFFFF"/>
              </a:solidFill>
              <a:latin typeface="Arial"/>
              <a:cs typeface="Arial"/>
            </a:rPr>
            <a:t>Compare your budget to your actual spending below.</a:t>
          </a:r>
        </a:p>
      </xdr:txBody>
    </xdr:sp>
    <xdr:clientData/>
  </xdr:twoCellAnchor>
  <xdr:twoCellAnchor>
    <xdr:from>
      <xdr:col>2</xdr:col>
      <xdr:colOff>733425</xdr:colOff>
      <xdr:row>9</xdr:row>
      <xdr:rowOff>142875</xdr:rowOff>
    </xdr:from>
    <xdr:to>
      <xdr:col>4</xdr:col>
      <xdr:colOff>38100</xdr:colOff>
      <xdr:row>11</xdr:row>
      <xdr:rowOff>148167</xdr:rowOff>
    </xdr:to>
    <xdr:sp macro="" textlink="">
      <xdr:nvSpPr>
        <xdr:cNvPr id="10351" name="AutoShape 1135"/>
        <xdr:cNvSpPr>
          <a:spLocks noChangeArrowheads="1"/>
        </xdr:cNvSpPr>
      </xdr:nvSpPr>
      <xdr:spPr bwMode="auto">
        <a:xfrm>
          <a:off x="923925" y="1931458"/>
          <a:ext cx="913342" cy="322792"/>
        </a:xfrm>
        <a:prstGeom prst="roundRect">
          <a:avLst>
            <a:gd name="adj" fmla="val 13208"/>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000" b="0" i="0" u="none" strike="noStrike" baseline="0">
              <a:solidFill>
                <a:srgbClr val="FFFFFF"/>
              </a:solidFill>
              <a:latin typeface="Arial"/>
              <a:cs typeface="Arial"/>
            </a:rPr>
            <a:t>Select period or month</a:t>
          </a:r>
        </a:p>
      </xdr:txBody>
    </xdr:sp>
    <xdr:clientData/>
  </xdr:twoCellAnchor>
  <xdr:twoCellAnchor>
    <xdr:from>
      <xdr:col>2</xdr:col>
      <xdr:colOff>838200</xdr:colOff>
      <xdr:row>4</xdr:row>
      <xdr:rowOff>114300</xdr:rowOff>
    </xdr:from>
    <xdr:to>
      <xdr:col>2</xdr:col>
      <xdr:colOff>1257300</xdr:colOff>
      <xdr:row>9</xdr:row>
      <xdr:rowOff>123825</xdr:rowOff>
    </xdr:to>
    <xdr:sp macro="" textlink="">
      <xdr:nvSpPr>
        <xdr:cNvPr id="10352" name="Line 1136"/>
        <xdr:cNvSpPr>
          <a:spLocks noChangeShapeType="1"/>
        </xdr:cNvSpPr>
      </xdr:nvSpPr>
      <xdr:spPr bwMode="auto">
        <a:xfrm flipH="1" flipV="1">
          <a:off x="1028700" y="828675"/>
          <a:ext cx="419100" cy="1095375"/>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4</xdr:col>
      <xdr:colOff>38100</xdr:colOff>
      <xdr:row>19</xdr:row>
      <xdr:rowOff>142875</xdr:rowOff>
    </xdr:from>
    <xdr:to>
      <xdr:col>6</xdr:col>
      <xdr:colOff>47625</xdr:colOff>
      <xdr:row>21</xdr:row>
      <xdr:rowOff>47625</xdr:rowOff>
    </xdr:to>
    <xdr:sp macro="" textlink="">
      <xdr:nvSpPr>
        <xdr:cNvPr id="10353" name="Rounded Rectangle 26"/>
        <xdr:cNvSpPr>
          <a:spLocks noChangeArrowheads="1"/>
        </xdr:cNvSpPr>
      </xdr:nvSpPr>
      <xdr:spPr bwMode="auto">
        <a:xfrm>
          <a:off x="1838325" y="3524250"/>
          <a:ext cx="1438275" cy="228600"/>
        </a:xfrm>
        <a:prstGeom prst="roundRect">
          <a:avLst>
            <a:gd name="adj" fmla="val 16667"/>
          </a:avLst>
        </a:prstGeom>
        <a:gradFill rotWithShape="1">
          <a:gsLst>
            <a:gs pos="0">
              <a:srgbClr val="FF4633"/>
            </a:gs>
            <a:gs pos="100000">
              <a:srgbClr val="F86A4E"/>
            </a:gs>
          </a:gsLst>
          <a:lin ang="5400000" scaled="1"/>
        </a:gradFill>
        <a:ln w="9525">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000" b="1" i="0" u="none" strike="noStrike" baseline="0">
              <a:solidFill>
                <a:srgbClr val="FFFFFF"/>
              </a:solidFill>
              <a:latin typeface="Arial"/>
              <a:cs typeface="Arial"/>
            </a:rPr>
            <a:t>Over</a:t>
          </a:r>
          <a:r>
            <a:rPr lang="en-US" sz="1000" b="0" i="0" u="none" strike="noStrike" baseline="0">
              <a:solidFill>
                <a:srgbClr val="FFFFFF"/>
              </a:solidFill>
              <a:latin typeface="Arial"/>
              <a:cs typeface="Arial"/>
            </a:rPr>
            <a:t> budget in red</a:t>
          </a:r>
        </a:p>
      </xdr:txBody>
    </xdr:sp>
    <xdr:clientData/>
  </xdr:twoCellAnchor>
  <xdr:twoCellAnchor>
    <xdr:from>
      <xdr:col>4</xdr:col>
      <xdr:colOff>38100</xdr:colOff>
      <xdr:row>22</xdr:row>
      <xdr:rowOff>19050</xdr:rowOff>
    </xdr:from>
    <xdr:to>
      <xdr:col>6</xdr:col>
      <xdr:colOff>47625</xdr:colOff>
      <xdr:row>23</xdr:row>
      <xdr:rowOff>85725</xdr:rowOff>
    </xdr:to>
    <xdr:sp macro="" textlink="">
      <xdr:nvSpPr>
        <xdr:cNvPr id="10354" name="Rounded Rectangle 27"/>
        <xdr:cNvSpPr>
          <a:spLocks noChangeArrowheads="1"/>
        </xdr:cNvSpPr>
      </xdr:nvSpPr>
      <xdr:spPr bwMode="auto">
        <a:xfrm>
          <a:off x="1838325" y="3886200"/>
          <a:ext cx="1438275" cy="228600"/>
        </a:xfrm>
        <a:prstGeom prst="roundRect">
          <a:avLst>
            <a:gd name="adj" fmla="val 16667"/>
          </a:avLst>
        </a:prstGeom>
        <a:gradFill rotWithShape="1">
          <a:gsLst>
            <a:gs pos="0">
              <a:srgbClr val="77933C"/>
            </a:gs>
            <a:gs pos="100000">
              <a:srgbClr val="92D050"/>
            </a:gs>
          </a:gsLst>
          <a:lin ang="5400000" scaled="1"/>
        </a:gradFill>
        <a:ln w="9525">
          <a:solidFill>
            <a:srgbClr xmlns:mc="http://schemas.openxmlformats.org/markup-compatibility/2006" xmlns:a14="http://schemas.microsoft.com/office/drawing/2010/main" val="004C00" mc:Ignorable="a14" a14:legacySpreadsheetColorIndex="58"/>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000" b="1" i="0" u="none" strike="noStrike" baseline="0">
              <a:solidFill>
                <a:srgbClr val="FFFFFF"/>
              </a:solidFill>
              <a:latin typeface="Arial"/>
              <a:cs typeface="Arial"/>
            </a:rPr>
            <a:t>Under</a:t>
          </a:r>
          <a:r>
            <a:rPr lang="en-US" sz="1000" b="0" i="0" u="none" strike="noStrike" baseline="0">
              <a:solidFill>
                <a:srgbClr val="FFFFFF"/>
              </a:solidFill>
              <a:latin typeface="Arial"/>
              <a:cs typeface="Arial"/>
            </a:rPr>
            <a:t> budget in green</a:t>
          </a:r>
        </a:p>
      </xdr:txBody>
    </xdr:sp>
    <xdr:clientData/>
  </xdr:twoCellAnchor>
  <xdr:twoCellAnchor>
    <xdr:from>
      <xdr:col>6</xdr:col>
      <xdr:colOff>85725</xdr:colOff>
      <xdr:row>20</xdr:row>
      <xdr:rowOff>85725</xdr:rowOff>
    </xdr:from>
    <xdr:to>
      <xdr:col>6</xdr:col>
      <xdr:colOff>180975</xdr:colOff>
      <xdr:row>20</xdr:row>
      <xdr:rowOff>85725</xdr:rowOff>
    </xdr:to>
    <xdr:sp macro="" textlink="">
      <xdr:nvSpPr>
        <xdr:cNvPr id="10355" name="Line 1139"/>
        <xdr:cNvSpPr>
          <a:spLocks noChangeShapeType="1"/>
        </xdr:cNvSpPr>
      </xdr:nvSpPr>
      <xdr:spPr bwMode="auto">
        <a:xfrm flipV="1">
          <a:off x="3314700" y="3629025"/>
          <a:ext cx="95250" cy="0"/>
        </a:xfrm>
        <a:prstGeom prst="line">
          <a:avLst/>
        </a:prstGeom>
        <a:noFill/>
        <a:ln w="9525">
          <a:solidFill>
            <a:srgbClr val="FF5F5F"/>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6</xdr:col>
      <xdr:colOff>95250</xdr:colOff>
      <xdr:row>22</xdr:row>
      <xdr:rowOff>123825</xdr:rowOff>
    </xdr:from>
    <xdr:to>
      <xdr:col>6</xdr:col>
      <xdr:colOff>190500</xdr:colOff>
      <xdr:row>22</xdr:row>
      <xdr:rowOff>123825</xdr:rowOff>
    </xdr:to>
    <xdr:sp macro="" textlink="">
      <xdr:nvSpPr>
        <xdr:cNvPr id="10356" name="Line 1140"/>
        <xdr:cNvSpPr>
          <a:spLocks noChangeShapeType="1"/>
        </xdr:cNvSpPr>
      </xdr:nvSpPr>
      <xdr:spPr bwMode="auto">
        <a:xfrm flipV="1">
          <a:off x="3324225" y="3990975"/>
          <a:ext cx="95250" cy="0"/>
        </a:xfrm>
        <a:prstGeom prst="line">
          <a:avLst/>
        </a:prstGeom>
        <a:noFill/>
        <a:ln w="9525">
          <a:solidFill>
            <a:srgbClr xmlns:mc="http://schemas.openxmlformats.org/markup-compatibility/2006" xmlns:a14="http://schemas.microsoft.com/office/drawing/2010/main" val="4E9725" mc:Ignorable="a14" a14:legacySpreadsheetColorIndex="35"/>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1485900</xdr:colOff>
      <xdr:row>5</xdr:row>
      <xdr:rowOff>0</xdr:rowOff>
    </xdr:to>
    <xdr:sp macro="" textlink="">
      <xdr:nvSpPr>
        <xdr:cNvPr id="28678" name="Rectangle 6"/>
        <xdr:cNvSpPr>
          <a:spLocks noChangeArrowheads="1"/>
        </xdr:cNvSpPr>
      </xdr:nvSpPr>
      <xdr:spPr bwMode="auto">
        <a:xfrm>
          <a:off x="57150" y="942975"/>
          <a:ext cx="1447800" cy="0"/>
        </a:xfrm>
        <a:prstGeom prst="rect">
          <a:avLst/>
        </a:prstGeom>
        <a:gradFill rotWithShape="1">
          <a:gsLst>
            <a:gs pos="0">
              <a:srgbClr xmlns:mc="http://schemas.openxmlformats.org/markup-compatibility/2006" xmlns:a14="http://schemas.microsoft.com/office/drawing/2010/main" val="15335B" mc:Ignorable="a14" a14:legacySpreadsheetColorIndex="18"/>
            </a:gs>
            <a:gs pos="100000">
              <a:srgbClr xmlns:mc="http://schemas.openxmlformats.org/markup-compatibility/2006" xmlns:a14="http://schemas.microsoft.com/office/drawing/2010/main" val="CCCCFF" mc:Ignorable="a14" a14:legacySpreadsheetColorIndex="31"/>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1" i="0" u="none" strike="noStrike" baseline="0">
              <a:solidFill>
                <a:srgbClr val="FFFFFF"/>
              </a:solidFill>
              <a:latin typeface="Arial"/>
              <a:cs typeface="Arial"/>
            </a:rPr>
            <a:t> Income</a:t>
          </a:r>
        </a:p>
      </xdr:txBody>
    </xdr:sp>
    <xdr:clientData/>
  </xdr:twoCellAnchor>
  <xdr:twoCellAnchor editAs="absolute">
    <xdr:from>
      <xdr:col>1</xdr:col>
      <xdr:colOff>28575</xdr:colOff>
      <xdr:row>0</xdr:row>
      <xdr:rowOff>38100</xdr:rowOff>
    </xdr:from>
    <xdr:to>
      <xdr:col>16</xdr:col>
      <xdr:colOff>190500</xdr:colOff>
      <xdr:row>2</xdr:row>
      <xdr:rowOff>152400</xdr:rowOff>
    </xdr:to>
    <xdr:pic>
      <xdr:nvPicPr>
        <xdr:cNvPr id="28728"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8100"/>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85725</xdr:colOff>
      <xdr:row>0</xdr:row>
      <xdr:rowOff>76200</xdr:rowOff>
    </xdr:from>
    <xdr:to>
      <xdr:col>2</xdr:col>
      <xdr:colOff>952500</xdr:colOff>
      <xdr:row>2</xdr:row>
      <xdr:rowOff>133350</xdr:rowOff>
    </xdr:to>
    <xdr:sp macro="" textlink="">
      <xdr:nvSpPr>
        <xdr:cNvPr id="28729" name="Rectangle 57">
          <a:hlinkClick xmlns:r="http://schemas.openxmlformats.org/officeDocument/2006/relationships" r:id="rId2" tooltip="Home"/>
        </xdr:cNvPr>
        <xdr:cNvSpPr>
          <a:spLocks noChangeArrowheads="1"/>
        </xdr:cNvSpPr>
      </xdr:nvSpPr>
      <xdr:spPr bwMode="auto">
        <a:xfrm>
          <a:off x="142875"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absolute">
    <xdr:from>
      <xdr:col>2</xdr:col>
      <xdr:colOff>1066800</xdr:colOff>
      <xdr:row>0</xdr:row>
      <xdr:rowOff>47625</xdr:rowOff>
    </xdr:from>
    <xdr:to>
      <xdr:col>2</xdr:col>
      <xdr:colOff>1076325</xdr:colOff>
      <xdr:row>2</xdr:row>
      <xdr:rowOff>133350</xdr:rowOff>
    </xdr:to>
    <xdr:sp macro="" textlink="">
      <xdr:nvSpPr>
        <xdr:cNvPr id="28730" name="Line 58"/>
        <xdr:cNvSpPr>
          <a:spLocks noChangeShapeType="1"/>
        </xdr:cNvSpPr>
      </xdr:nvSpPr>
      <xdr:spPr bwMode="auto">
        <a:xfrm rot="60000">
          <a:off x="125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xdr:col>
      <xdr:colOff>1076325</xdr:colOff>
      <xdr:row>0</xdr:row>
      <xdr:rowOff>47625</xdr:rowOff>
    </xdr:from>
    <xdr:to>
      <xdr:col>5</xdr:col>
      <xdr:colOff>400050</xdr:colOff>
      <xdr:row>2</xdr:row>
      <xdr:rowOff>142875</xdr:rowOff>
    </xdr:to>
    <xdr:sp macro="" textlink="">
      <xdr:nvSpPr>
        <xdr:cNvPr id="28731" name="Rectangle 59">
          <a:hlinkClick xmlns:r="http://schemas.openxmlformats.org/officeDocument/2006/relationships" r:id="rId3" tooltip="Quick Budget"/>
        </xdr:cNvPr>
        <xdr:cNvSpPr>
          <a:spLocks noChangeArrowheads="1"/>
        </xdr:cNvSpPr>
      </xdr:nvSpPr>
      <xdr:spPr bwMode="auto">
        <a:xfrm>
          <a:off x="1266825"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absolute">
    <xdr:from>
      <xdr:col>12</xdr:col>
      <xdr:colOff>66675</xdr:colOff>
      <xdr:row>0</xdr:row>
      <xdr:rowOff>47625</xdr:rowOff>
    </xdr:from>
    <xdr:to>
      <xdr:col>12</xdr:col>
      <xdr:colOff>76200</xdr:colOff>
      <xdr:row>2</xdr:row>
      <xdr:rowOff>133350</xdr:rowOff>
    </xdr:to>
    <xdr:sp macro="" textlink="">
      <xdr:nvSpPr>
        <xdr:cNvPr id="28732" name="Line 60"/>
        <xdr:cNvSpPr>
          <a:spLocks noChangeShapeType="1"/>
        </xdr:cNvSpPr>
      </xdr:nvSpPr>
      <xdr:spPr bwMode="auto">
        <a:xfrm rot="60000">
          <a:off x="61817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10</xdr:col>
      <xdr:colOff>76200</xdr:colOff>
      <xdr:row>0</xdr:row>
      <xdr:rowOff>47625</xdr:rowOff>
    </xdr:from>
    <xdr:to>
      <xdr:col>10</xdr:col>
      <xdr:colOff>85725</xdr:colOff>
      <xdr:row>2</xdr:row>
      <xdr:rowOff>133350</xdr:rowOff>
    </xdr:to>
    <xdr:sp macro="" textlink="">
      <xdr:nvSpPr>
        <xdr:cNvPr id="28733" name="Line 61"/>
        <xdr:cNvSpPr>
          <a:spLocks noChangeShapeType="1"/>
        </xdr:cNvSpPr>
      </xdr:nvSpPr>
      <xdr:spPr bwMode="auto">
        <a:xfrm rot="60000">
          <a:off x="506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66675</xdr:colOff>
      <xdr:row>0</xdr:row>
      <xdr:rowOff>47625</xdr:rowOff>
    </xdr:from>
    <xdr:to>
      <xdr:col>8</xdr:col>
      <xdr:colOff>76200</xdr:colOff>
      <xdr:row>2</xdr:row>
      <xdr:rowOff>133350</xdr:rowOff>
    </xdr:to>
    <xdr:sp macro="" textlink="">
      <xdr:nvSpPr>
        <xdr:cNvPr id="28734" name="Line 62"/>
        <xdr:cNvSpPr>
          <a:spLocks noChangeShapeType="1"/>
        </xdr:cNvSpPr>
      </xdr:nvSpPr>
      <xdr:spPr bwMode="auto">
        <a:xfrm rot="60000">
          <a:off x="39338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5</xdr:col>
      <xdr:colOff>390525</xdr:colOff>
      <xdr:row>0</xdr:row>
      <xdr:rowOff>47625</xdr:rowOff>
    </xdr:from>
    <xdr:to>
      <xdr:col>5</xdr:col>
      <xdr:colOff>400050</xdr:colOff>
      <xdr:row>2</xdr:row>
      <xdr:rowOff>133350</xdr:rowOff>
    </xdr:to>
    <xdr:sp macro="" textlink="">
      <xdr:nvSpPr>
        <xdr:cNvPr id="28735" name="Line 63"/>
        <xdr:cNvSpPr>
          <a:spLocks noChangeShapeType="1"/>
        </xdr:cNvSpPr>
      </xdr:nvSpPr>
      <xdr:spPr bwMode="auto">
        <a:xfrm rot="60000">
          <a:off x="25717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14</xdr:col>
      <xdr:colOff>200025</xdr:colOff>
      <xdr:row>0</xdr:row>
      <xdr:rowOff>76200</xdr:rowOff>
    </xdr:from>
    <xdr:to>
      <xdr:col>16</xdr:col>
      <xdr:colOff>238125</xdr:colOff>
      <xdr:row>2</xdr:row>
      <xdr:rowOff>133350</xdr:rowOff>
    </xdr:to>
    <xdr:sp macro="" textlink="">
      <xdr:nvSpPr>
        <xdr:cNvPr id="28736" name="Rectangle 64">
          <a:hlinkClick xmlns:r="http://schemas.openxmlformats.org/officeDocument/2006/relationships" r:id="rId4" tooltip="View Help"/>
        </xdr:cNvPr>
        <xdr:cNvSpPr>
          <a:spLocks noChangeArrowheads="1"/>
        </xdr:cNvSpPr>
      </xdr:nvSpPr>
      <xdr:spPr bwMode="auto">
        <a:xfrm>
          <a:off x="7439025"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absolute">
    <xdr:from>
      <xdr:col>14</xdr:col>
      <xdr:colOff>219075</xdr:colOff>
      <xdr:row>0</xdr:row>
      <xdr:rowOff>47625</xdr:rowOff>
    </xdr:from>
    <xdr:to>
      <xdr:col>14</xdr:col>
      <xdr:colOff>228600</xdr:colOff>
      <xdr:row>2</xdr:row>
      <xdr:rowOff>133350</xdr:rowOff>
    </xdr:to>
    <xdr:sp macro="" textlink="">
      <xdr:nvSpPr>
        <xdr:cNvPr id="28737" name="Line 65"/>
        <xdr:cNvSpPr>
          <a:spLocks noChangeShapeType="1"/>
        </xdr:cNvSpPr>
      </xdr:nvSpPr>
      <xdr:spPr bwMode="auto">
        <a:xfrm rot="60000">
          <a:off x="74580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5</xdr:col>
      <xdr:colOff>409575</xdr:colOff>
      <xdr:row>0</xdr:row>
      <xdr:rowOff>76200</xdr:rowOff>
    </xdr:from>
    <xdr:to>
      <xdr:col>8</xdr:col>
      <xdr:colOff>9525</xdr:colOff>
      <xdr:row>2</xdr:row>
      <xdr:rowOff>133350</xdr:rowOff>
    </xdr:to>
    <xdr:sp macro="" textlink="">
      <xdr:nvSpPr>
        <xdr:cNvPr id="28738" name="Rectangle 66">
          <a:hlinkClick xmlns:r="http://schemas.openxmlformats.org/officeDocument/2006/relationships" r:id="rId5" tooltip="Budget by Month"/>
        </xdr:cNvPr>
        <xdr:cNvSpPr>
          <a:spLocks noChangeArrowheads="1"/>
        </xdr:cNvSpPr>
      </xdr:nvSpPr>
      <xdr:spPr bwMode="auto">
        <a:xfrm>
          <a:off x="259080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absolute">
    <xdr:from>
      <xdr:col>8</xdr:col>
      <xdr:colOff>76200</xdr:colOff>
      <xdr:row>0</xdr:row>
      <xdr:rowOff>85725</xdr:rowOff>
    </xdr:from>
    <xdr:to>
      <xdr:col>10</xdr:col>
      <xdr:colOff>57150</xdr:colOff>
      <xdr:row>2</xdr:row>
      <xdr:rowOff>142875</xdr:rowOff>
    </xdr:to>
    <xdr:sp macro="" textlink="">
      <xdr:nvSpPr>
        <xdr:cNvPr id="28740" name="Rectangle 68">
          <a:hlinkClick xmlns:r="http://schemas.openxmlformats.org/officeDocument/2006/relationships" r:id="rId6" tooltip="Track Actual Spending"/>
        </xdr:cNvPr>
        <xdr:cNvSpPr>
          <a:spLocks noChangeArrowheads="1"/>
        </xdr:cNvSpPr>
      </xdr:nvSpPr>
      <xdr:spPr bwMode="auto">
        <a:xfrm>
          <a:off x="394335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absolute">
    <xdr:from>
      <xdr:col>12</xdr:col>
      <xdr:colOff>76200</xdr:colOff>
      <xdr:row>0</xdr:row>
      <xdr:rowOff>47625</xdr:rowOff>
    </xdr:from>
    <xdr:to>
      <xdr:col>14</xdr:col>
      <xdr:colOff>219075</xdr:colOff>
      <xdr:row>2</xdr:row>
      <xdr:rowOff>142875</xdr:rowOff>
    </xdr:to>
    <xdr:sp macro="" textlink="">
      <xdr:nvSpPr>
        <xdr:cNvPr id="28741" name="Rectangle 69"/>
        <xdr:cNvSpPr>
          <a:spLocks noChangeArrowheads="1"/>
        </xdr:cNvSpPr>
      </xdr:nvSpPr>
      <xdr:spPr bwMode="auto">
        <a:xfrm>
          <a:off x="6191250" y="47625"/>
          <a:ext cx="1266825" cy="419100"/>
        </a:xfrm>
        <a:prstGeom prst="rect">
          <a:avLst/>
        </a:prstGeom>
        <a:solidFill>
          <a:srgbClr xmlns:mc="http://schemas.openxmlformats.org/markup-compatibility/2006" xmlns:a14="http://schemas.microsoft.com/office/drawing/2010/main" val="E1E1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US" sz="1100" b="1" i="0" u="none" strike="noStrike" baseline="0">
              <a:solidFill>
                <a:srgbClr val="385888"/>
              </a:solidFill>
              <a:latin typeface="Arial"/>
              <a:cs typeface="Arial"/>
            </a:rPr>
            <a:t>Daily Spending</a:t>
          </a:r>
        </a:p>
      </xdr:txBody>
    </xdr:sp>
    <xdr:clientData/>
  </xdr:twoCellAnchor>
  <xdr:twoCellAnchor editAs="absolute">
    <xdr:from>
      <xdr:col>10</xdr:col>
      <xdr:colOff>95250</xdr:colOff>
      <xdr:row>0</xdr:row>
      <xdr:rowOff>76200</xdr:rowOff>
    </xdr:from>
    <xdr:to>
      <xdr:col>12</xdr:col>
      <xdr:colOff>66675</xdr:colOff>
      <xdr:row>2</xdr:row>
      <xdr:rowOff>133350</xdr:rowOff>
    </xdr:to>
    <xdr:sp macro="" textlink="">
      <xdr:nvSpPr>
        <xdr:cNvPr id="28742" name="Rectangle 70">
          <a:hlinkClick xmlns:r="http://schemas.openxmlformats.org/officeDocument/2006/relationships" r:id="rId7" tooltip="Compare Budget vs Tracking"/>
        </xdr:cNvPr>
        <xdr:cNvSpPr>
          <a:spLocks noChangeArrowheads="1"/>
        </xdr:cNvSpPr>
      </xdr:nvSpPr>
      <xdr:spPr bwMode="auto">
        <a:xfrm>
          <a:off x="5086350"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xdr:from>
      <xdr:col>6</xdr:col>
      <xdr:colOff>66675</xdr:colOff>
      <xdr:row>11</xdr:row>
      <xdr:rowOff>116418</xdr:rowOff>
    </xdr:from>
    <xdr:to>
      <xdr:col>17</xdr:col>
      <xdr:colOff>171450</xdr:colOff>
      <xdr:row>18</xdr:row>
      <xdr:rowOff>28576</xdr:rowOff>
    </xdr:to>
    <xdr:sp macro="" textlink="">
      <xdr:nvSpPr>
        <xdr:cNvPr id="28747" name="AutoShape 75"/>
        <xdr:cNvSpPr>
          <a:spLocks noChangeArrowheads="1"/>
        </xdr:cNvSpPr>
      </xdr:nvSpPr>
      <xdr:spPr bwMode="auto">
        <a:xfrm>
          <a:off x="2807758" y="2254251"/>
          <a:ext cx="6274859" cy="1023408"/>
        </a:xfrm>
        <a:prstGeom prst="roundRect">
          <a:avLst>
            <a:gd name="adj" fmla="val 16667"/>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round/>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400" b="1" u="sng" smtClean="0">
              <a:solidFill>
                <a:schemeClr val="bg1"/>
              </a:solidFill>
              <a:latin typeface="+mn-lt"/>
              <a:ea typeface="+mn-ea"/>
              <a:cs typeface="+mn-cs"/>
            </a:rPr>
            <a:t>Available with Premium Package purchase</a:t>
          </a:r>
          <a:endParaRPr lang="en-US" sz="1200" b="1" u="sng" smtClean="0">
            <a:solidFill>
              <a:schemeClr val="bg1"/>
            </a:solidFill>
            <a:latin typeface="+mn-lt"/>
            <a:ea typeface="+mn-ea"/>
            <a:cs typeface="+mn-cs"/>
          </a:endParaRPr>
        </a:p>
        <a:p>
          <a:pPr algn="ctr" rtl="0">
            <a:defRPr sz="1000"/>
          </a:pPr>
          <a:r>
            <a:rPr lang="en-US" sz="1000" b="1" i="0" u="none" strike="noStrike" baseline="0">
              <a:solidFill>
                <a:srgbClr val="FFFFFF"/>
              </a:solidFill>
              <a:latin typeface="Arial"/>
              <a:cs typeface="Arial"/>
            </a:rPr>
            <a:t>Use this sheet if you'd like to keep track of what you spend on a daily basis.</a:t>
          </a:r>
          <a:endParaRPr lang="en-US" sz="1000" b="0" i="0" u="none" strike="noStrike" baseline="0">
            <a:solidFill>
              <a:srgbClr val="FFFFFF"/>
            </a:solidFill>
            <a:latin typeface="Arial"/>
            <a:cs typeface="Arial"/>
          </a:endParaRPr>
        </a:p>
        <a:p>
          <a:pPr algn="ctr" rtl="0">
            <a:defRPr sz="1000"/>
          </a:pPr>
          <a:r>
            <a:rPr lang="en-US" sz="1000" b="0" i="0" u="none" strike="noStrike" baseline="0">
              <a:solidFill>
                <a:srgbClr val="FFFFFF"/>
              </a:solidFill>
              <a:latin typeface="Wingdings 3"/>
            </a:rPr>
            <a:t>a</a:t>
          </a:r>
          <a:r>
            <a:rPr lang="en-US" sz="1000" b="0" i="0" u="none" strike="noStrike" baseline="0">
              <a:solidFill>
                <a:srgbClr val="FFFFFF"/>
              </a:solidFill>
              <a:latin typeface="Arial"/>
              <a:cs typeface="Arial"/>
            </a:rPr>
            <a:t> We provide a version of the Budget Planner with 12 Daily Spending sheets (one for each month).  Each sheet is linked to the Tracking sheet so you won't have to enter your actual spending in two different places.</a:t>
          </a:r>
        </a:p>
      </xdr:txBody>
    </xdr:sp>
    <xdr:clientData/>
  </xdr:twoCellAnchor>
  <xdr:twoCellAnchor editAs="oneCell">
    <xdr:from>
      <xdr:col>7</xdr:col>
      <xdr:colOff>419100</xdr:colOff>
      <xdr:row>3</xdr:row>
      <xdr:rowOff>19050</xdr:rowOff>
    </xdr:from>
    <xdr:to>
      <xdr:col>12</xdr:col>
      <xdr:colOff>447675</xdr:colOff>
      <xdr:row>4</xdr:row>
      <xdr:rowOff>209550</xdr:rowOff>
    </xdr:to>
    <xdr:sp macro="" textlink="">
      <xdr:nvSpPr>
        <xdr:cNvPr id="28749" name="AutoShape 77">
          <a:hlinkClick xmlns:r="http://schemas.openxmlformats.org/officeDocument/2006/relationships" r:id="rId8" tooltip="Compare your actual spending to your budget"/>
        </xdr:cNvPr>
        <xdr:cNvSpPr>
          <a:spLocks noChangeArrowheads="1"/>
        </xdr:cNvSpPr>
      </xdr:nvSpPr>
      <xdr:spPr bwMode="auto">
        <a:xfrm>
          <a:off x="3724275" y="504825"/>
          <a:ext cx="2838450" cy="419100"/>
        </a:xfrm>
        <a:prstGeom prst="homePlate">
          <a:avLst>
            <a:gd name="adj" fmla="val 58572"/>
          </a:avLst>
        </a:prstGeom>
        <a:gradFill rotWithShape="1">
          <a:gsLst>
            <a:gs pos="0">
              <a:srgbClr val="FF4633"/>
            </a:gs>
            <a:gs pos="100000">
              <a:srgbClr val="F86A4E"/>
            </a:gs>
          </a:gsLst>
          <a:lin ang="5400000" scaled="1"/>
        </a:gradFill>
        <a:ln w="9525" algn="ctr">
          <a:solidFill>
            <a:srgbClr xmlns:mc="http://schemas.openxmlformats.org/markup-compatibility/2006" xmlns:a14="http://schemas.microsoft.com/office/drawing/2010/main" val="EB0000" mc:Ignorable="a14" a14:legacySpreadsheetColorIndex="10"/>
          </a:solidFill>
          <a:miter lim="800000"/>
          <a:headEnd/>
          <a:tailEnd/>
        </a:ln>
        <a:effectLst>
          <a:outerShdw dist="88900" dir="3959993" algn="tl" rotWithShape="0">
            <a:srgbClr xmlns:mc="http://schemas.openxmlformats.org/markup-compatibility/2006" xmlns:a14="http://schemas.microsoft.com/office/drawing/2010/main" val="4D4D4D" mc:Ignorable="a14" a14:legacySpreadsheetColorIndex="63">
              <a:alpha val="76999"/>
            </a:srgbClr>
          </a:outerShdw>
        </a:effectLst>
      </xdr:spPr>
      <xdr:txBody>
        <a:bodyPr vertOverflow="clip" wrap="square" lIns="27432" tIns="22860" rIns="27432" bIns="22860" anchor="ctr"/>
        <a:lstStyle/>
        <a:p>
          <a:pPr algn="ctr" rtl="0">
            <a:defRPr sz="1000"/>
          </a:pPr>
          <a:r>
            <a:rPr lang="en-US" sz="1100" b="1" i="0" u="none" strike="noStrike" baseline="0">
              <a:solidFill>
                <a:srgbClr val="FFFFFF"/>
              </a:solidFill>
              <a:latin typeface="Arial"/>
              <a:cs typeface="Arial"/>
            </a:rPr>
            <a:t>Next: Compare actual spending </a:t>
          </a:r>
        </a:p>
        <a:p>
          <a:pPr algn="ctr" rtl="0">
            <a:defRPr sz="1000"/>
          </a:pPr>
          <a:r>
            <a:rPr lang="en-US" sz="1100" b="1" i="0" u="none" strike="noStrike" baseline="0">
              <a:solidFill>
                <a:srgbClr val="FFFFFF"/>
              </a:solidFill>
              <a:latin typeface="Arial"/>
              <a:cs typeface="Arial"/>
            </a:rPr>
            <a:t>to your budget     </a:t>
          </a:r>
          <a:r>
            <a:rPr lang="en-US" sz="1000" b="0" i="0" u="sng" strike="noStrike" baseline="0">
              <a:solidFill>
                <a:srgbClr val="FFFFFF"/>
              </a:solidFill>
              <a:latin typeface="Arial"/>
              <a:cs typeface="Arial"/>
            </a:rPr>
            <a:t>(click here)</a:t>
          </a:r>
        </a:p>
      </xdr:txBody>
    </xdr:sp>
    <xdr:clientData/>
  </xdr:twoCellAnchor>
  <xdr:twoCellAnchor>
    <xdr:from>
      <xdr:col>8</xdr:col>
      <xdr:colOff>390525</xdr:colOff>
      <xdr:row>59</xdr:row>
      <xdr:rowOff>123825</xdr:rowOff>
    </xdr:from>
    <xdr:to>
      <xdr:col>13</xdr:col>
      <xdr:colOff>104775</xdr:colOff>
      <xdr:row>61</xdr:row>
      <xdr:rowOff>57150</xdr:rowOff>
    </xdr:to>
    <xdr:sp macro="" textlink="">
      <xdr:nvSpPr>
        <xdr:cNvPr id="28750" name="Rectangle 78"/>
        <xdr:cNvSpPr>
          <a:spLocks noChangeArrowheads="1"/>
        </xdr:cNvSpPr>
      </xdr:nvSpPr>
      <xdr:spPr bwMode="auto">
        <a:xfrm>
          <a:off x="4257675" y="10048875"/>
          <a:ext cx="25241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8</xdr:col>
      <xdr:colOff>390525</xdr:colOff>
      <xdr:row>72</xdr:row>
      <xdr:rowOff>123825</xdr:rowOff>
    </xdr:from>
    <xdr:to>
      <xdr:col>13</xdr:col>
      <xdr:colOff>104775</xdr:colOff>
      <xdr:row>74</xdr:row>
      <xdr:rowOff>57150</xdr:rowOff>
    </xdr:to>
    <xdr:sp macro="" textlink="">
      <xdr:nvSpPr>
        <xdr:cNvPr id="28751" name="Rectangle 79"/>
        <xdr:cNvSpPr>
          <a:spLocks noChangeArrowheads="1"/>
        </xdr:cNvSpPr>
      </xdr:nvSpPr>
      <xdr:spPr bwMode="auto">
        <a:xfrm>
          <a:off x="4257675" y="12153900"/>
          <a:ext cx="25241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8</xdr:col>
      <xdr:colOff>390525</xdr:colOff>
      <xdr:row>85</xdr:row>
      <xdr:rowOff>123825</xdr:rowOff>
    </xdr:from>
    <xdr:to>
      <xdr:col>13</xdr:col>
      <xdr:colOff>104775</xdr:colOff>
      <xdr:row>87</xdr:row>
      <xdr:rowOff>57150</xdr:rowOff>
    </xdr:to>
    <xdr:sp macro="" textlink="">
      <xdr:nvSpPr>
        <xdr:cNvPr id="28752" name="Rectangle 80"/>
        <xdr:cNvSpPr>
          <a:spLocks noChangeArrowheads="1"/>
        </xdr:cNvSpPr>
      </xdr:nvSpPr>
      <xdr:spPr bwMode="auto">
        <a:xfrm>
          <a:off x="4257675" y="14258925"/>
          <a:ext cx="25241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twoCellAnchor>
    <xdr:from>
      <xdr:col>8</xdr:col>
      <xdr:colOff>390525</xdr:colOff>
      <xdr:row>96</xdr:row>
      <xdr:rowOff>123825</xdr:rowOff>
    </xdr:from>
    <xdr:to>
      <xdr:col>13</xdr:col>
      <xdr:colOff>104775</xdr:colOff>
      <xdr:row>98</xdr:row>
      <xdr:rowOff>57150</xdr:rowOff>
    </xdr:to>
    <xdr:sp macro="" textlink="">
      <xdr:nvSpPr>
        <xdr:cNvPr id="28753" name="Rectangle 81"/>
        <xdr:cNvSpPr>
          <a:spLocks noChangeArrowheads="1"/>
        </xdr:cNvSpPr>
      </xdr:nvSpPr>
      <xdr:spPr bwMode="auto">
        <a:xfrm>
          <a:off x="4257675" y="16040100"/>
          <a:ext cx="2524125" cy="2571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808080" mc:Ignorable="a14" a14:legacySpreadsheetColorIndex="23"/>
          </a:solidFill>
          <a:miter lim="800000"/>
          <a:headEnd/>
          <a:tailEnd/>
        </a:ln>
        <a:effectLst>
          <a:outerShdw dist="107763" dir="2700000" algn="ctr" rotWithShape="0">
            <a:srgbClr xmlns:mc="http://schemas.openxmlformats.org/markup-compatibility/2006" xmlns:a14="http://schemas.microsoft.com/office/drawing/2010/main" val="808080" mc:Ignorable="a14" a14:legacySpreadsheetColorIndex="23">
              <a:alpha val="50000"/>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003366"/>
              </a:solidFill>
              <a:latin typeface="Arial"/>
              <a:cs typeface="Arial"/>
            </a:rPr>
            <a:t>Cells locked for Demo users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219075</xdr:colOff>
      <xdr:row>5</xdr:row>
      <xdr:rowOff>0</xdr:rowOff>
    </xdr:from>
    <xdr:to>
      <xdr:col>3</xdr:col>
      <xdr:colOff>9525</xdr:colOff>
      <xdr:row>5</xdr:row>
      <xdr:rowOff>0</xdr:rowOff>
    </xdr:to>
    <xdr:sp macro="" textlink="">
      <xdr:nvSpPr>
        <xdr:cNvPr id="49153" name="Rectangle 1"/>
        <xdr:cNvSpPr>
          <a:spLocks noChangeArrowheads="1"/>
        </xdr:cNvSpPr>
      </xdr:nvSpPr>
      <xdr:spPr bwMode="auto">
        <a:xfrm>
          <a:off x="219075" y="838200"/>
          <a:ext cx="1228725" cy="0"/>
        </a:xfrm>
        <a:prstGeom prst="rect">
          <a:avLst/>
        </a:prstGeom>
        <a:gradFill rotWithShape="1">
          <a:gsLst>
            <a:gs pos="0">
              <a:srgbClr xmlns:mc="http://schemas.openxmlformats.org/markup-compatibility/2006" xmlns:a14="http://schemas.microsoft.com/office/drawing/2010/main" val="15335B" mc:Ignorable="a14" a14:legacySpreadsheetColorIndex="18"/>
            </a:gs>
            <a:gs pos="100000">
              <a:srgbClr xmlns:mc="http://schemas.openxmlformats.org/markup-compatibility/2006" xmlns:a14="http://schemas.microsoft.com/office/drawing/2010/main" val="CCCCFF" mc:Ignorable="a14" a14:legacySpreadsheetColorIndex="31"/>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1" i="0" u="none" strike="noStrike" baseline="0">
              <a:solidFill>
                <a:srgbClr val="FFFFFF"/>
              </a:solidFill>
              <a:latin typeface="Arial"/>
              <a:cs typeface="Arial"/>
            </a:rPr>
            <a:t> Income</a:t>
          </a:r>
        </a:p>
      </xdr:txBody>
    </xdr:sp>
    <xdr:clientData/>
  </xdr:twoCellAnchor>
  <xdr:twoCellAnchor editAs="absolute">
    <xdr:from>
      <xdr:col>0</xdr:col>
      <xdr:colOff>200025</xdr:colOff>
      <xdr:row>0</xdr:row>
      <xdr:rowOff>38100</xdr:rowOff>
    </xdr:from>
    <xdr:to>
      <xdr:col>14</xdr:col>
      <xdr:colOff>523875</xdr:colOff>
      <xdr:row>2</xdr:row>
      <xdr:rowOff>152400</xdr:rowOff>
    </xdr:to>
    <xdr:pic>
      <xdr:nvPicPr>
        <xdr:cNvPr id="4915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8100"/>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38100</xdr:colOff>
      <xdr:row>0</xdr:row>
      <xdr:rowOff>76200</xdr:rowOff>
    </xdr:from>
    <xdr:to>
      <xdr:col>2</xdr:col>
      <xdr:colOff>428625</xdr:colOff>
      <xdr:row>2</xdr:row>
      <xdr:rowOff>133350</xdr:rowOff>
    </xdr:to>
    <xdr:sp macro="" textlink="">
      <xdr:nvSpPr>
        <xdr:cNvPr id="49155" name="Rectangle 3">
          <a:hlinkClick xmlns:r="http://schemas.openxmlformats.org/officeDocument/2006/relationships" r:id="rId2" tooltip="Home"/>
        </xdr:cNvPr>
        <xdr:cNvSpPr>
          <a:spLocks noChangeArrowheads="1"/>
        </xdr:cNvSpPr>
      </xdr:nvSpPr>
      <xdr:spPr bwMode="auto">
        <a:xfrm>
          <a:off x="257175"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absolute">
    <xdr:from>
      <xdr:col>2</xdr:col>
      <xdr:colOff>428625</xdr:colOff>
      <xdr:row>0</xdr:row>
      <xdr:rowOff>47625</xdr:rowOff>
    </xdr:from>
    <xdr:to>
      <xdr:col>2</xdr:col>
      <xdr:colOff>438150</xdr:colOff>
      <xdr:row>2</xdr:row>
      <xdr:rowOff>133350</xdr:rowOff>
    </xdr:to>
    <xdr:sp macro="" textlink="">
      <xdr:nvSpPr>
        <xdr:cNvPr id="49156" name="Line 4"/>
        <xdr:cNvSpPr>
          <a:spLocks noChangeShapeType="1"/>
        </xdr:cNvSpPr>
      </xdr:nvSpPr>
      <xdr:spPr bwMode="auto">
        <a:xfrm rot="60000">
          <a:off x="125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xdr:col>
      <xdr:colOff>438150</xdr:colOff>
      <xdr:row>0</xdr:row>
      <xdr:rowOff>47625</xdr:rowOff>
    </xdr:from>
    <xdr:to>
      <xdr:col>4</xdr:col>
      <xdr:colOff>533400</xdr:colOff>
      <xdr:row>2</xdr:row>
      <xdr:rowOff>142875</xdr:rowOff>
    </xdr:to>
    <xdr:sp macro="" textlink="">
      <xdr:nvSpPr>
        <xdr:cNvPr id="49157" name="Rectangle 5">
          <a:hlinkClick xmlns:r="http://schemas.openxmlformats.org/officeDocument/2006/relationships" r:id="rId3" tooltip="Quick Budget"/>
        </xdr:cNvPr>
        <xdr:cNvSpPr>
          <a:spLocks noChangeArrowheads="1"/>
        </xdr:cNvSpPr>
      </xdr:nvSpPr>
      <xdr:spPr bwMode="auto">
        <a:xfrm>
          <a:off x="1266825"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absolute">
    <xdr:from>
      <xdr:col>10</xdr:col>
      <xdr:colOff>476250</xdr:colOff>
      <xdr:row>0</xdr:row>
      <xdr:rowOff>47625</xdr:rowOff>
    </xdr:from>
    <xdr:to>
      <xdr:col>10</xdr:col>
      <xdr:colOff>485775</xdr:colOff>
      <xdr:row>2</xdr:row>
      <xdr:rowOff>133350</xdr:rowOff>
    </xdr:to>
    <xdr:sp macro="" textlink="">
      <xdr:nvSpPr>
        <xdr:cNvPr id="49158" name="Line 6"/>
        <xdr:cNvSpPr>
          <a:spLocks noChangeShapeType="1"/>
        </xdr:cNvSpPr>
      </xdr:nvSpPr>
      <xdr:spPr bwMode="auto">
        <a:xfrm rot="60000">
          <a:off x="61817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581025</xdr:colOff>
      <xdr:row>0</xdr:row>
      <xdr:rowOff>47625</xdr:rowOff>
    </xdr:from>
    <xdr:to>
      <xdr:col>8</xdr:col>
      <xdr:colOff>590550</xdr:colOff>
      <xdr:row>2</xdr:row>
      <xdr:rowOff>133350</xdr:rowOff>
    </xdr:to>
    <xdr:sp macro="" textlink="">
      <xdr:nvSpPr>
        <xdr:cNvPr id="49159" name="Line 7"/>
        <xdr:cNvSpPr>
          <a:spLocks noChangeShapeType="1"/>
        </xdr:cNvSpPr>
      </xdr:nvSpPr>
      <xdr:spPr bwMode="auto">
        <a:xfrm rot="60000">
          <a:off x="5067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57150</xdr:colOff>
      <xdr:row>0</xdr:row>
      <xdr:rowOff>47625</xdr:rowOff>
    </xdr:from>
    <xdr:to>
      <xdr:col>7</xdr:col>
      <xdr:colOff>66675</xdr:colOff>
      <xdr:row>2</xdr:row>
      <xdr:rowOff>133350</xdr:rowOff>
    </xdr:to>
    <xdr:sp macro="" textlink="">
      <xdr:nvSpPr>
        <xdr:cNvPr id="49160" name="Line 8"/>
        <xdr:cNvSpPr>
          <a:spLocks noChangeShapeType="1"/>
        </xdr:cNvSpPr>
      </xdr:nvSpPr>
      <xdr:spPr bwMode="auto">
        <a:xfrm rot="60000">
          <a:off x="39338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523875</xdr:colOff>
      <xdr:row>0</xdr:row>
      <xdr:rowOff>47625</xdr:rowOff>
    </xdr:from>
    <xdr:to>
      <xdr:col>4</xdr:col>
      <xdr:colOff>533400</xdr:colOff>
      <xdr:row>2</xdr:row>
      <xdr:rowOff>133350</xdr:rowOff>
    </xdr:to>
    <xdr:sp macro="" textlink="">
      <xdr:nvSpPr>
        <xdr:cNvPr id="49161" name="Line 9"/>
        <xdr:cNvSpPr>
          <a:spLocks noChangeShapeType="1"/>
        </xdr:cNvSpPr>
      </xdr:nvSpPr>
      <xdr:spPr bwMode="auto">
        <a:xfrm rot="60000">
          <a:off x="25717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12</xdr:col>
      <xdr:colOff>533400</xdr:colOff>
      <xdr:row>0</xdr:row>
      <xdr:rowOff>47625</xdr:rowOff>
    </xdr:from>
    <xdr:to>
      <xdr:col>12</xdr:col>
      <xdr:colOff>542925</xdr:colOff>
      <xdr:row>2</xdr:row>
      <xdr:rowOff>133350</xdr:rowOff>
    </xdr:to>
    <xdr:sp macro="" textlink="">
      <xdr:nvSpPr>
        <xdr:cNvPr id="49163" name="Line 11"/>
        <xdr:cNvSpPr>
          <a:spLocks noChangeShapeType="1"/>
        </xdr:cNvSpPr>
      </xdr:nvSpPr>
      <xdr:spPr bwMode="auto">
        <a:xfrm rot="60000">
          <a:off x="74580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542925</xdr:colOff>
      <xdr:row>0</xdr:row>
      <xdr:rowOff>76200</xdr:rowOff>
    </xdr:from>
    <xdr:to>
      <xdr:col>7</xdr:col>
      <xdr:colOff>0</xdr:colOff>
      <xdr:row>2</xdr:row>
      <xdr:rowOff>133350</xdr:rowOff>
    </xdr:to>
    <xdr:sp macro="" textlink="">
      <xdr:nvSpPr>
        <xdr:cNvPr id="49164" name="Rectangle 12">
          <a:hlinkClick xmlns:r="http://schemas.openxmlformats.org/officeDocument/2006/relationships" r:id="rId4" tooltip="Budget by Month"/>
        </xdr:cNvPr>
        <xdr:cNvSpPr>
          <a:spLocks noChangeArrowheads="1"/>
        </xdr:cNvSpPr>
      </xdr:nvSpPr>
      <xdr:spPr bwMode="auto">
        <a:xfrm>
          <a:off x="259080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absolute">
    <xdr:from>
      <xdr:col>7</xdr:col>
      <xdr:colOff>66675</xdr:colOff>
      <xdr:row>0</xdr:row>
      <xdr:rowOff>85725</xdr:rowOff>
    </xdr:from>
    <xdr:to>
      <xdr:col>8</xdr:col>
      <xdr:colOff>561975</xdr:colOff>
      <xdr:row>2</xdr:row>
      <xdr:rowOff>142875</xdr:rowOff>
    </xdr:to>
    <xdr:sp macro="" textlink="">
      <xdr:nvSpPr>
        <xdr:cNvPr id="49165" name="Rectangle 13">
          <a:hlinkClick xmlns:r="http://schemas.openxmlformats.org/officeDocument/2006/relationships" r:id="rId5" tooltip="Track Actual Spending"/>
        </xdr:cNvPr>
        <xdr:cNvSpPr>
          <a:spLocks noChangeArrowheads="1"/>
        </xdr:cNvSpPr>
      </xdr:nvSpPr>
      <xdr:spPr bwMode="auto">
        <a:xfrm>
          <a:off x="394335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absolute">
    <xdr:from>
      <xdr:col>12</xdr:col>
      <xdr:colOff>542925</xdr:colOff>
      <xdr:row>0</xdr:row>
      <xdr:rowOff>47625</xdr:rowOff>
    </xdr:from>
    <xdr:to>
      <xdr:col>14</xdr:col>
      <xdr:colOff>523875</xdr:colOff>
      <xdr:row>2</xdr:row>
      <xdr:rowOff>142875</xdr:rowOff>
    </xdr:to>
    <xdr:sp macro="" textlink="">
      <xdr:nvSpPr>
        <xdr:cNvPr id="49166" name="Rectangle 14"/>
        <xdr:cNvSpPr>
          <a:spLocks noChangeArrowheads="1"/>
        </xdr:cNvSpPr>
      </xdr:nvSpPr>
      <xdr:spPr bwMode="auto">
        <a:xfrm>
          <a:off x="7467600" y="47625"/>
          <a:ext cx="1200150" cy="419100"/>
        </a:xfrm>
        <a:prstGeom prst="rect">
          <a:avLst/>
        </a:prstGeom>
        <a:solidFill>
          <a:srgbClr xmlns:mc="http://schemas.openxmlformats.org/markup-compatibility/2006" xmlns:a14="http://schemas.microsoft.com/office/drawing/2010/main" val="E1E1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US" sz="1100" b="1" i="0" u="none" strike="noStrike" baseline="0">
              <a:solidFill>
                <a:srgbClr val="385888"/>
              </a:solidFill>
              <a:latin typeface="Arial"/>
              <a:cs typeface="Arial"/>
            </a:rPr>
            <a:t>Help</a:t>
          </a:r>
        </a:p>
      </xdr:txBody>
    </xdr:sp>
    <xdr:clientData/>
  </xdr:twoCellAnchor>
  <xdr:twoCellAnchor editAs="absolute">
    <xdr:from>
      <xdr:col>8</xdr:col>
      <xdr:colOff>600075</xdr:colOff>
      <xdr:row>0</xdr:row>
      <xdr:rowOff>76200</xdr:rowOff>
    </xdr:from>
    <xdr:to>
      <xdr:col>10</xdr:col>
      <xdr:colOff>476250</xdr:colOff>
      <xdr:row>2</xdr:row>
      <xdr:rowOff>133350</xdr:rowOff>
    </xdr:to>
    <xdr:sp macro="" textlink="">
      <xdr:nvSpPr>
        <xdr:cNvPr id="49167" name="Rectangle 15">
          <a:hlinkClick xmlns:r="http://schemas.openxmlformats.org/officeDocument/2006/relationships" r:id="rId6" tooltip="Compare Budget vs Tracking"/>
        </xdr:cNvPr>
        <xdr:cNvSpPr>
          <a:spLocks noChangeArrowheads="1"/>
        </xdr:cNvSpPr>
      </xdr:nvSpPr>
      <xdr:spPr bwMode="auto">
        <a:xfrm>
          <a:off x="5086350"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absolute">
    <xdr:from>
      <xdr:col>10</xdr:col>
      <xdr:colOff>495300</xdr:colOff>
      <xdr:row>0</xdr:row>
      <xdr:rowOff>76200</xdr:rowOff>
    </xdr:from>
    <xdr:to>
      <xdr:col>12</xdr:col>
      <xdr:colOff>514350</xdr:colOff>
      <xdr:row>2</xdr:row>
      <xdr:rowOff>133350</xdr:rowOff>
    </xdr:to>
    <xdr:sp macro="" textlink="">
      <xdr:nvSpPr>
        <xdr:cNvPr id="49168" name="Rectangle 16">
          <a:hlinkClick xmlns:r="http://schemas.openxmlformats.org/officeDocument/2006/relationships" r:id="rId7" tooltip="Record Daily Spending"/>
        </xdr:cNvPr>
        <xdr:cNvSpPr>
          <a:spLocks noChangeArrowheads="1"/>
        </xdr:cNvSpPr>
      </xdr:nvSpPr>
      <xdr:spPr bwMode="auto">
        <a:xfrm>
          <a:off x="6200775" y="76200"/>
          <a:ext cx="12382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Daily Spending</a:t>
          </a:r>
        </a:p>
      </xdr:txBody>
    </xdr:sp>
    <xdr:clientData/>
  </xdr:twoCellAnchor>
  <xdr:twoCellAnchor editAs="oneCell">
    <xdr:from>
      <xdr:col>1</xdr:col>
      <xdr:colOff>66675</xdr:colOff>
      <xdr:row>20</xdr:row>
      <xdr:rowOff>47625</xdr:rowOff>
    </xdr:from>
    <xdr:to>
      <xdr:col>6</xdr:col>
      <xdr:colOff>485775</xdr:colOff>
      <xdr:row>23</xdr:row>
      <xdr:rowOff>76200</xdr:rowOff>
    </xdr:to>
    <xdr:pic>
      <xdr:nvPicPr>
        <xdr:cNvPr id="49169" name="Picture 1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5750" y="3400425"/>
          <a:ext cx="3467100" cy="514350"/>
        </a:xfrm>
        <a:prstGeom prst="rect">
          <a:avLst/>
        </a:prstGeom>
        <a:noFill/>
        <a:ln w="12700">
          <a:solidFill>
            <a:srgbClr xmlns:mc="http://schemas.openxmlformats.org/markup-compatibility/2006" xmlns:a14="http://schemas.microsoft.com/office/drawing/2010/main" val="808080" mc:Ignorable="a14" a14:legacySpreadsheetColorIndex="23"/>
          </a:solidFill>
          <a:miter lim="800000"/>
          <a:headEnd/>
          <a:tailEnd/>
        </a:ln>
        <a:effectLst>
          <a:outerShdw dist="63500" dir="3187806"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twoCellAnchor editAs="oneCell">
    <xdr:from>
      <xdr:col>1</xdr:col>
      <xdr:colOff>66675</xdr:colOff>
      <xdr:row>41</xdr:row>
      <xdr:rowOff>47625</xdr:rowOff>
    </xdr:from>
    <xdr:to>
      <xdr:col>6</xdr:col>
      <xdr:colOff>485775</xdr:colOff>
      <xdr:row>44</xdr:row>
      <xdr:rowOff>76200</xdr:rowOff>
    </xdr:to>
    <xdr:pic>
      <xdr:nvPicPr>
        <xdr:cNvPr id="49170" name="Picture 1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5750" y="6943725"/>
          <a:ext cx="3467100" cy="514350"/>
        </a:xfrm>
        <a:prstGeom prst="rect">
          <a:avLst/>
        </a:prstGeom>
        <a:noFill/>
        <a:ln w="12700">
          <a:solidFill>
            <a:srgbClr xmlns:mc="http://schemas.openxmlformats.org/markup-compatibility/2006" xmlns:a14="http://schemas.microsoft.com/office/drawing/2010/main" val="808080" mc:Ignorable="a14" a14:legacySpreadsheetColorIndex="23"/>
          </a:solidFill>
          <a:miter lim="800000"/>
          <a:headEnd/>
          <a:tailEnd/>
        </a:ln>
        <a:effectLst>
          <a:outerShdw dist="63500" dir="3187806"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simpleplanning.net/Financial%20Calculators/BudgetPlanner.html" TargetMode="External"/><Relationship Id="rId7" Type="http://schemas.openxmlformats.org/officeDocument/2006/relationships/ctrlProp" Target="../ctrlProps/ctrlProp1.xml"/><Relationship Id="rId2" Type="http://schemas.openxmlformats.org/officeDocument/2006/relationships/hyperlink" Target="http://www.simpleplanning.net/Financial%20Calculators/BudgetPlanner.html" TargetMode="External"/><Relationship Id="rId1" Type="http://schemas.openxmlformats.org/officeDocument/2006/relationships/hyperlink" Target="http://www.simpleplanning.net/Financial%20Calculators/BudgetPlanner_2010.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www.simpleplanning.net/Financial%20Calculators/BudgetPlanner.html" TargetMode="External"/><Relationship Id="rId7" Type="http://schemas.openxmlformats.org/officeDocument/2006/relationships/ctrlProp" Target="../ctrlProps/ctrlProp3.xml"/><Relationship Id="rId2" Type="http://schemas.openxmlformats.org/officeDocument/2006/relationships/hyperlink" Target="http://www.simpleplanning.net/Financial%20Calculators/BudgetPlanner.html" TargetMode="External"/><Relationship Id="rId1" Type="http://schemas.openxmlformats.org/officeDocument/2006/relationships/hyperlink" Target="http://www.simpleplanning.net/Financial%20Calculators/BudgetPlanner_2010.html"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2"/>
  </sheetPr>
  <dimension ref="A1:AE131"/>
  <sheetViews>
    <sheetView showGridLines="0" showRowColHeaders="0" tabSelected="1" zoomScale="90" zoomScaleNormal="90" workbookViewId="0">
      <pane ySplit="6" topLeftCell="A7" activePane="bottomLeft" state="frozen"/>
      <selection activeCell="A5" sqref="A5"/>
      <selection pane="bottomLeft" activeCell="C8" sqref="C8"/>
    </sheetView>
  </sheetViews>
  <sheetFormatPr defaultRowHeight="12.75" x14ac:dyDescent="0.2"/>
  <cols>
    <col min="1" max="1" width="0.85546875" style="3" customWidth="1"/>
    <col min="2" max="2" width="2" style="3" customWidth="1"/>
    <col min="3" max="3" width="18.7109375" style="3" customWidth="1"/>
    <col min="4" max="4" width="1.85546875" style="3" customWidth="1"/>
    <col min="5" max="5" width="13.7109375" style="3" customWidth="1"/>
    <col min="6" max="8" width="11.7109375" style="3" customWidth="1"/>
    <col min="9" max="10" width="4.42578125" style="3" customWidth="1"/>
    <col min="11" max="11" width="8.140625" style="3" customWidth="1"/>
    <col min="12" max="12" width="2.42578125" style="3" customWidth="1"/>
    <col min="13" max="13" width="16.140625" style="3" customWidth="1"/>
    <col min="14" max="14" width="10.5703125" style="3" customWidth="1"/>
    <col min="15" max="15" width="11.140625" style="3" customWidth="1"/>
    <col min="16" max="16384" width="9.140625" style="3"/>
  </cols>
  <sheetData>
    <row r="1" spans="1:31" ht="12.75" customHeight="1" x14ac:dyDescent="0.2">
      <c r="A1" s="14"/>
      <c r="B1" s="14"/>
      <c r="C1" s="14"/>
      <c r="D1" s="14"/>
      <c r="E1" s="14"/>
      <c r="F1" s="14"/>
      <c r="G1" s="14"/>
      <c r="H1" s="14"/>
      <c r="I1" s="14"/>
      <c r="J1" s="14"/>
      <c r="K1" s="14"/>
      <c r="L1" s="14"/>
      <c r="M1" s="14"/>
      <c r="N1" s="14"/>
      <c r="O1" s="14"/>
      <c r="P1" s="14"/>
      <c r="Q1" s="14"/>
      <c r="R1" s="16"/>
      <c r="S1" s="16" t="s">
        <v>79</v>
      </c>
      <c r="T1" s="16"/>
      <c r="U1" s="14"/>
      <c r="V1" s="14"/>
    </row>
    <row r="2" spans="1:31" x14ac:dyDescent="0.2">
      <c r="A2" s="14"/>
      <c r="B2" s="14"/>
      <c r="C2" s="14"/>
      <c r="D2" s="14"/>
      <c r="E2" s="14"/>
      <c r="F2" s="14"/>
      <c r="G2" s="14"/>
      <c r="H2" s="14"/>
      <c r="I2" s="14"/>
      <c r="J2" s="14"/>
      <c r="K2" s="14"/>
      <c r="L2" s="14"/>
      <c r="M2" s="14"/>
      <c r="N2" s="14"/>
      <c r="O2" s="14"/>
      <c r="P2" s="63"/>
      <c r="Q2" s="63"/>
      <c r="R2" s="16"/>
      <c r="S2" s="16" t="s">
        <v>126</v>
      </c>
      <c r="T2" s="16"/>
      <c r="U2" s="63"/>
      <c r="V2" s="63"/>
      <c r="W2" s="62"/>
      <c r="X2" s="62"/>
      <c r="Y2" s="62"/>
      <c r="Z2" s="62"/>
      <c r="AA2" s="62"/>
    </row>
    <row r="3" spans="1:31" x14ac:dyDescent="0.2">
      <c r="A3" s="14"/>
      <c r="B3" s="14"/>
      <c r="C3" s="14"/>
      <c r="D3" s="14"/>
      <c r="E3" s="14"/>
      <c r="F3" s="14"/>
      <c r="G3" s="14"/>
      <c r="H3" s="14"/>
      <c r="I3" s="14"/>
      <c r="J3" s="14"/>
      <c r="K3" s="14"/>
      <c r="L3" s="14"/>
      <c r="M3" s="14"/>
      <c r="N3" s="14"/>
      <c r="O3" s="14"/>
      <c r="P3" s="63"/>
      <c r="Q3" s="63"/>
      <c r="R3" s="16"/>
      <c r="S3" s="106">
        <v>1</v>
      </c>
      <c r="T3" s="16"/>
      <c r="U3" s="63"/>
      <c r="V3" s="63"/>
      <c r="W3" s="62"/>
      <c r="X3" s="62"/>
      <c r="Y3" s="62"/>
      <c r="Z3" s="62"/>
      <c r="AA3" s="62"/>
    </row>
    <row r="4" spans="1:31" ht="18" customHeight="1" x14ac:dyDescent="0.2">
      <c r="A4" s="14"/>
      <c r="B4" s="14"/>
      <c r="C4" s="105"/>
      <c r="D4" s="105"/>
      <c r="E4" s="105"/>
      <c r="F4" s="105"/>
      <c r="G4" s="105"/>
      <c r="H4" s="105"/>
      <c r="I4" s="14"/>
      <c r="J4" s="14"/>
      <c r="K4" s="14"/>
      <c r="L4" s="14"/>
      <c r="M4" s="23"/>
      <c r="N4" s="23"/>
      <c r="O4" s="14"/>
      <c r="P4" s="63"/>
      <c r="Q4" s="63"/>
      <c r="R4" s="16"/>
      <c r="S4" s="16"/>
      <c r="T4" s="16"/>
      <c r="U4" s="63"/>
      <c r="V4" s="63"/>
      <c r="W4" s="62"/>
      <c r="X4" s="62"/>
      <c r="Y4" s="62"/>
      <c r="Z4" s="62"/>
      <c r="AA4" s="62"/>
    </row>
    <row r="5" spans="1:31" ht="21.95" customHeight="1" x14ac:dyDescent="0.25">
      <c r="A5" s="14"/>
      <c r="B5" s="108" t="s">
        <v>178</v>
      </c>
      <c r="C5" s="109"/>
      <c r="D5" s="109"/>
      <c r="E5" s="109"/>
      <c r="F5" s="107"/>
      <c r="G5" s="107"/>
      <c r="H5" s="105"/>
      <c r="I5" s="14"/>
      <c r="J5" s="14"/>
      <c r="K5" s="14"/>
      <c r="L5" s="24"/>
      <c r="M5" s="14"/>
      <c r="N5" s="49"/>
      <c r="O5" s="14"/>
      <c r="P5" s="63"/>
      <c r="Q5" s="63"/>
      <c r="R5" s="63"/>
      <c r="S5" s="63"/>
      <c r="T5" s="63"/>
      <c r="U5" s="63"/>
      <c r="V5" s="63"/>
      <c r="W5" s="62"/>
      <c r="X5" s="62"/>
      <c r="Y5" s="62"/>
      <c r="Z5" s="62"/>
      <c r="AA5" s="62"/>
    </row>
    <row r="6" spans="1:31" ht="21.95" customHeight="1" x14ac:dyDescent="0.3">
      <c r="A6" s="28"/>
      <c r="B6" s="201" t="s">
        <v>130</v>
      </c>
      <c r="C6" s="202"/>
      <c r="D6" s="50"/>
      <c r="E6" s="51" t="s">
        <v>77</v>
      </c>
      <c r="F6" s="51" t="s">
        <v>78</v>
      </c>
      <c r="G6" s="51" t="s">
        <v>46</v>
      </c>
      <c r="H6" s="51" t="s">
        <v>49</v>
      </c>
      <c r="I6" s="29"/>
      <c r="J6" s="29"/>
      <c r="K6" s="29"/>
      <c r="L6" s="29"/>
      <c r="M6" s="29"/>
      <c r="N6" s="29"/>
      <c r="O6" s="29"/>
      <c r="P6" s="86"/>
      <c r="Q6" s="86"/>
      <c r="R6" s="63"/>
      <c r="S6" s="63"/>
      <c r="T6" s="63"/>
      <c r="U6" s="63"/>
      <c r="V6" s="63"/>
      <c r="W6" s="62"/>
      <c r="X6" s="62"/>
      <c r="Y6" s="62"/>
      <c r="Z6" s="62"/>
      <c r="AA6" s="62"/>
    </row>
    <row r="7" spans="1:31" ht="20.25" customHeight="1" x14ac:dyDescent="0.25">
      <c r="A7" s="76"/>
      <c r="B7" s="199" t="s">
        <v>93</v>
      </c>
      <c r="C7" s="200"/>
      <c r="D7" s="5"/>
      <c r="E7" s="5"/>
      <c r="F7" s="6"/>
      <c r="G7" s="114">
        <f>SUM(G8:G12)</f>
        <v>2</v>
      </c>
      <c r="H7" s="115">
        <f>SUM(H8:H12)</f>
        <v>24</v>
      </c>
      <c r="I7" s="14"/>
      <c r="J7" s="14"/>
      <c r="K7" s="14"/>
      <c r="L7" s="14"/>
      <c r="M7" s="14"/>
      <c r="N7" s="14"/>
      <c r="O7" s="14"/>
      <c r="P7" s="63"/>
      <c r="Q7" s="63"/>
      <c r="R7" s="63"/>
      <c r="S7" s="63"/>
      <c r="T7" s="63"/>
      <c r="U7" s="63"/>
      <c r="V7" s="63"/>
      <c r="W7" s="62"/>
      <c r="X7" s="62"/>
      <c r="Y7" s="62"/>
      <c r="Z7" s="62"/>
      <c r="AA7" s="62"/>
    </row>
    <row r="8" spans="1:31" x14ac:dyDescent="0.2">
      <c r="A8" s="76"/>
      <c r="B8" s="7"/>
      <c r="C8" s="120" t="s">
        <v>179</v>
      </c>
      <c r="D8" s="8"/>
      <c r="E8" s="120" t="s">
        <v>46</v>
      </c>
      <c r="F8" s="145">
        <v>2</v>
      </c>
      <c r="G8" s="134">
        <f>VLOOKUP(E8,QBCALC,2,FALSE)*F8</f>
        <v>2</v>
      </c>
      <c r="H8" s="135">
        <f>VLOOKUP(E8,QBCALC,3,FALSE)*F8</f>
        <v>24</v>
      </c>
      <c r="I8" s="14"/>
      <c r="J8" s="14"/>
      <c r="K8" s="14"/>
      <c r="L8" s="14"/>
      <c r="M8" s="14"/>
      <c r="N8" s="14"/>
      <c r="O8" s="14"/>
      <c r="P8" s="63"/>
      <c r="Q8" s="63"/>
      <c r="R8" s="63"/>
      <c r="S8" s="63"/>
      <c r="T8" s="63"/>
      <c r="U8" s="63"/>
      <c r="V8" s="63"/>
      <c r="W8" s="62"/>
      <c r="X8" s="62"/>
      <c r="Y8" s="62"/>
      <c r="Z8" s="62"/>
      <c r="AA8" s="62"/>
    </row>
    <row r="9" spans="1:31" x14ac:dyDescent="0.2">
      <c r="A9" s="76"/>
      <c r="B9" s="7"/>
      <c r="C9" s="120" t="s">
        <v>179</v>
      </c>
      <c r="D9" s="8"/>
      <c r="E9" s="120" t="s">
        <v>46</v>
      </c>
      <c r="F9" s="145"/>
      <c r="G9" s="134">
        <f>VLOOKUP(E9,QBCALC,2,FALSE)*F9</f>
        <v>0</v>
      </c>
      <c r="H9" s="135">
        <f>VLOOKUP(E9,QBCALC,3,FALSE)*F9</f>
        <v>0</v>
      </c>
      <c r="I9" s="14"/>
      <c r="J9" s="14"/>
      <c r="K9" s="14"/>
      <c r="L9" s="14"/>
      <c r="M9" s="14"/>
      <c r="N9" s="14"/>
      <c r="O9" s="14"/>
      <c r="P9" s="63"/>
      <c r="Q9" s="63"/>
      <c r="R9" s="63"/>
      <c r="S9" s="63"/>
      <c r="T9" s="63"/>
      <c r="U9" s="63"/>
      <c r="V9" s="63"/>
      <c r="W9" s="62"/>
      <c r="X9" s="62"/>
      <c r="Y9" s="62"/>
      <c r="Z9" s="62"/>
      <c r="AA9" s="62"/>
      <c r="AB9" s="62"/>
      <c r="AC9" s="62"/>
      <c r="AD9" s="62"/>
      <c r="AE9" s="62"/>
    </row>
    <row r="10" spans="1:31" x14ac:dyDescent="0.2">
      <c r="A10" s="76"/>
      <c r="B10" s="7"/>
      <c r="C10" s="120" t="s">
        <v>0</v>
      </c>
      <c r="D10" s="8"/>
      <c r="E10" s="120" t="s">
        <v>46</v>
      </c>
      <c r="F10" s="145"/>
      <c r="G10" s="134">
        <f>VLOOKUP(E10,QBCALC,2,FALSE)*F10</f>
        <v>0</v>
      </c>
      <c r="H10" s="135">
        <f>VLOOKUP(E10,QBCALC,3,FALSE)*F10</f>
        <v>0</v>
      </c>
      <c r="I10" s="14"/>
      <c r="J10" s="14"/>
      <c r="K10" s="14"/>
      <c r="L10" s="14"/>
      <c r="M10" s="14"/>
      <c r="N10" s="14"/>
      <c r="O10" s="14"/>
      <c r="P10" s="63"/>
      <c r="Q10" s="63"/>
      <c r="R10" s="63"/>
      <c r="S10" s="63"/>
      <c r="T10" s="63"/>
      <c r="U10" s="63"/>
      <c r="V10" s="63"/>
      <c r="W10" s="62"/>
      <c r="X10" s="62"/>
      <c r="Y10" s="62"/>
      <c r="Z10" s="62"/>
      <c r="AA10" s="62"/>
      <c r="AB10" s="62"/>
      <c r="AC10" s="62"/>
      <c r="AD10" s="62"/>
      <c r="AE10" s="62"/>
    </row>
    <row r="11" spans="1:31" x14ac:dyDescent="0.2">
      <c r="A11" s="76"/>
      <c r="B11" s="7"/>
      <c r="C11" s="120" t="s">
        <v>0</v>
      </c>
      <c r="D11" s="8"/>
      <c r="E11" s="120" t="s">
        <v>45</v>
      </c>
      <c r="F11" s="145"/>
      <c r="G11" s="134">
        <f>VLOOKUP(E11,QBCALC,2,FALSE)*F11</f>
        <v>0</v>
      </c>
      <c r="H11" s="135">
        <f>VLOOKUP(E11,QBCALC,3,FALSE)*F11</f>
        <v>0</v>
      </c>
      <c r="I11" s="14"/>
      <c r="J11" s="14"/>
      <c r="K11" s="14"/>
      <c r="L11" s="14"/>
      <c r="M11" s="14"/>
      <c r="N11" s="14"/>
      <c r="O11" s="14"/>
      <c r="P11" s="63"/>
      <c r="Q11" s="63"/>
      <c r="R11" s="63"/>
      <c r="S11" s="63"/>
      <c r="T11" s="63"/>
      <c r="U11" s="63"/>
      <c r="V11" s="63"/>
      <c r="W11" s="62"/>
      <c r="X11" s="62"/>
      <c r="Y11" s="62"/>
      <c r="Z11" s="62"/>
      <c r="AA11" s="62"/>
      <c r="AB11" s="62"/>
      <c r="AC11" s="62"/>
      <c r="AD11" s="62"/>
      <c r="AE11" s="62"/>
    </row>
    <row r="12" spans="1:31" x14ac:dyDescent="0.2">
      <c r="A12" s="76"/>
      <c r="B12" s="7"/>
      <c r="C12" s="120" t="s">
        <v>0</v>
      </c>
      <c r="D12" s="8"/>
      <c r="E12" s="120" t="s">
        <v>46</v>
      </c>
      <c r="F12" s="145"/>
      <c r="G12" s="134">
        <f>VLOOKUP(E12,QBCALC,2,FALSE)*F12</f>
        <v>0</v>
      </c>
      <c r="H12" s="135">
        <f>VLOOKUP(E12,QBCALC,3,FALSE)*F12</f>
        <v>0</v>
      </c>
      <c r="I12" s="14"/>
      <c r="J12" s="14"/>
      <c r="K12" s="14"/>
      <c r="L12" s="14"/>
      <c r="M12" s="14"/>
      <c r="N12" s="14"/>
      <c r="O12" s="14"/>
      <c r="P12" s="63"/>
      <c r="Q12" s="63"/>
      <c r="R12" s="63"/>
      <c r="S12" s="63"/>
      <c r="T12" s="63"/>
      <c r="U12" s="63"/>
      <c r="V12" s="63"/>
      <c r="W12" s="62"/>
      <c r="X12" s="62"/>
      <c r="Y12" s="62"/>
      <c r="Z12" s="62"/>
      <c r="AA12" s="62"/>
      <c r="AB12" s="62"/>
      <c r="AC12" s="62"/>
      <c r="AD12" s="62"/>
      <c r="AE12" s="62"/>
    </row>
    <row r="13" spans="1:31" ht="6" customHeight="1" x14ac:dyDescent="0.2">
      <c r="A13" s="76"/>
      <c r="B13" s="9"/>
      <c r="C13" s="10"/>
      <c r="D13" s="10"/>
      <c r="E13" s="124"/>
      <c r="F13" s="124"/>
      <c r="G13" s="124"/>
      <c r="H13" s="124"/>
      <c r="I13" s="29"/>
      <c r="J13" s="29"/>
      <c r="K13" s="29"/>
      <c r="L13" s="29"/>
      <c r="M13" s="29"/>
      <c r="N13" s="29"/>
      <c r="O13" s="29"/>
      <c r="P13" s="63"/>
      <c r="Q13" s="63"/>
      <c r="R13" s="63"/>
      <c r="S13" s="63"/>
      <c r="T13" s="63"/>
      <c r="U13" s="63"/>
      <c r="V13" s="63"/>
      <c r="W13" s="62"/>
      <c r="X13" s="62"/>
      <c r="Y13" s="62"/>
      <c r="Z13" s="62"/>
      <c r="AA13" s="62"/>
      <c r="AB13" s="62"/>
      <c r="AC13" s="62"/>
      <c r="AD13" s="62"/>
      <c r="AE13" s="62"/>
    </row>
    <row r="14" spans="1:31" s="14" customFormat="1" ht="11.25" customHeight="1" x14ac:dyDescent="0.2">
      <c r="A14" s="76"/>
      <c r="B14" s="88"/>
      <c r="C14" s="89"/>
      <c r="D14" s="90"/>
      <c r="E14" s="125"/>
      <c r="F14" s="125"/>
      <c r="G14" s="125"/>
      <c r="H14" s="125"/>
      <c r="I14" s="60"/>
      <c r="J14" s="60"/>
      <c r="K14" s="60"/>
      <c r="L14" s="60"/>
      <c r="M14" s="60"/>
      <c r="N14" s="60"/>
      <c r="O14" s="60"/>
      <c r="P14" s="63"/>
      <c r="Q14" s="63"/>
      <c r="R14" s="63"/>
      <c r="S14" s="63"/>
      <c r="T14" s="63"/>
      <c r="U14" s="63"/>
      <c r="V14" s="63"/>
      <c r="W14" s="63"/>
      <c r="X14" s="63"/>
      <c r="Y14" s="63"/>
      <c r="Z14" s="63"/>
      <c r="AA14" s="63"/>
      <c r="AB14" s="63"/>
      <c r="AC14" s="63"/>
      <c r="AD14" s="63"/>
      <c r="AE14" s="63"/>
    </row>
    <row r="15" spans="1:31" ht="18" customHeight="1" x14ac:dyDescent="0.25">
      <c r="A15" s="76"/>
      <c r="B15" s="203" t="s">
        <v>128</v>
      </c>
      <c r="C15" s="204"/>
      <c r="D15" s="4"/>
      <c r="E15" s="126"/>
      <c r="F15" s="146"/>
      <c r="G15" s="136">
        <f>G16+G28+G40+G52+G64+G76+G88+G100</f>
        <v>1</v>
      </c>
      <c r="H15" s="136">
        <f>H16+H28+H40+H52+H64+H76+H88+H100</f>
        <v>12</v>
      </c>
      <c r="I15" s="29"/>
      <c r="J15" s="29"/>
      <c r="K15" s="29"/>
      <c r="L15" s="29"/>
      <c r="M15" s="29"/>
      <c r="N15" s="29"/>
      <c r="O15" s="29"/>
      <c r="P15" s="63"/>
      <c r="Q15" s="63"/>
      <c r="R15" s="63"/>
      <c r="S15" s="63"/>
      <c r="T15" s="63"/>
      <c r="U15" s="63"/>
      <c r="V15" s="63"/>
      <c r="W15" s="62"/>
      <c r="X15" s="62"/>
      <c r="Y15" s="62"/>
      <c r="Z15" s="62"/>
      <c r="AA15" s="62"/>
      <c r="AB15" s="62"/>
      <c r="AC15" s="62"/>
      <c r="AD15" s="62"/>
      <c r="AE15" s="62"/>
    </row>
    <row r="16" spans="1:31" ht="13.5" customHeight="1" x14ac:dyDescent="0.2">
      <c r="A16" s="76"/>
      <c r="B16" s="54"/>
      <c r="C16" s="121" t="s">
        <v>39</v>
      </c>
      <c r="D16" s="8"/>
      <c r="E16" s="127"/>
      <c r="F16" s="137"/>
      <c r="G16" s="137">
        <f>SUM(G17:G26)</f>
        <v>1</v>
      </c>
      <c r="H16" s="137">
        <f>SUM(H17:H26)</f>
        <v>12</v>
      </c>
      <c r="I16" s="29"/>
      <c r="J16" s="29"/>
      <c r="K16" s="29"/>
      <c r="L16" s="29"/>
      <c r="M16" s="29"/>
      <c r="N16" s="29"/>
      <c r="O16" s="29"/>
      <c r="P16" s="63"/>
      <c r="Q16" s="63"/>
      <c r="R16" s="63"/>
      <c r="S16" s="63"/>
      <c r="T16" s="63"/>
      <c r="U16" s="63"/>
      <c r="V16" s="63"/>
      <c r="W16" s="62"/>
      <c r="X16" s="62"/>
      <c r="Y16" s="62"/>
      <c r="Z16" s="62"/>
      <c r="AA16" s="62"/>
      <c r="AB16" s="62"/>
      <c r="AC16" s="62"/>
      <c r="AD16" s="62"/>
      <c r="AE16" s="62"/>
    </row>
    <row r="17" spans="1:31" x14ac:dyDescent="0.2">
      <c r="A17" s="76"/>
      <c r="B17" s="1"/>
      <c r="C17" s="122" t="s">
        <v>1</v>
      </c>
      <c r="D17" s="8"/>
      <c r="E17" s="128" t="s">
        <v>46</v>
      </c>
      <c r="F17" s="147">
        <v>1</v>
      </c>
      <c r="G17" s="138">
        <f t="shared" ref="G17:G26" si="0">VLOOKUP(E17,QBCALC,2,FALSE)*F17</f>
        <v>1</v>
      </c>
      <c r="H17" s="139">
        <f t="shared" ref="H17:H26" si="1">VLOOKUP(E17,QBCALC,3,FALSE)*F17</f>
        <v>12</v>
      </c>
      <c r="I17" s="29"/>
      <c r="J17" s="29"/>
      <c r="K17" s="29"/>
      <c r="L17" s="29"/>
      <c r="M17" s="29"/>
      <c r="N17" s="29"/>
      <c r="O17" s="29"/>
      <c r="P17" s="63"/>
      <c r="Q17" s="63"/>
      <c r="R17" s="63"/>
      <c r="S17" s="63"/>
      <c r="T17" s="63"/>
      <c r="U17" s="63"/>
      <c r="V17" s="63"/>
      <c r="W17" s="62"/>
      <c r="X17" s="62"/>
      <c r="Y17" s="62"/>
      <c r="Z17" s="62"/>
      <c r="AA17" s="62"/>
      <c r="AB17" s="62"/>
      <c r="AC17" s="62"/>
      <c r="AD17" s="62"/>
      <c r="AE17" s="62"/>
    </row>
    <row r="18" spans="1:31" x14ac:dyDescent="0.2">
      <c r="A18" s="76"/>
      <c r="B18" s="1"/>
      <c r="C18" s="122" t="s">
        <v>2</v>
      </c>
      <c r="D18" s="8"/>
      <c r="E18" s="128" t="s">
        <v>47</v>
      </c>
      <c r="F18" s="147"/>
      <c r="G18" s="138">
        <f t="shared" si="0"/>
        <v>0</v>
      </c>
      <c r="H18" s="139">
        <f t="shared" si="1"/>
        <v>0</v>
      </c>
      <c r="I18" s="14"/>
      <c r="J18" s="14"/>
      <c r="K18" s="14"/>
      <c r="L18" s="14"/>
      <c r="M18" s="14"/>
      <c r="N18" s="14"/>
      <c r="O18" s="14"/>
      <c r="P18" s="63"/>
      <c r="Q18" s="63"/>
      <c r="R18" s="63"/>
      <c r="S18" s="63"/>
      <c r="T18" s="63"/>
      <c r="U18" s="63"/>
      <c r="V18" s="63"/>
      <c r="W18" s="62"/>
      <c r="X18" s="62"/>
      <c r="Y18" s="62"/>
      <c r="Z18" s="62"/>
      <c r="AA18" s="62"/>
      <c r="AB18" s="62"/>
      <c r="AC18" s="62"/>
      <c r="AD18" s="62"/>
      <c r="AE18" s="62"/>
    </row>
    <row r="19" spans="1:31" x14ac:dyDescent="0.2">
      <c r="A19" s="76"/>
      <c r="B19" s="1"/>
      <c r="C19" s="122" t="s">
        <v>174</v>
      </c>
      <c r="D19" s="8"/>
      <c r="E19" s="128" t="s">
        <v>46</v>
      </c>
      <c r="F19" s="147"/>
      <c r="G19" s="138">
        <f t="shared" si="0"/>
        <v>0</v>
      </c>
      <c r="H19" s="139">
        <f t="shared" si="1"/>
        <v>0</v>
      </c>
      <c r="I19" s="14"/>
      <c r="J19" s="14"/>
      <c r="K19" s="14"/>
      <c r="L19" s="14"/>
      <c r="M19" s="14"/>
      <c r="N19" s="14"/>
      <c r="O19" s="14"/>
      <c r="P19" s="63"/>
      <c r="Q19" s="63"/>
      <c r="R19" s="63"/>
      <c r="S19" s="63"/>
      <c r="T19" s="63"/>
      <c r="U19" s="63"/>
      <c r="V19" s="63"/>
      <c r="W19" s="62"/>
      <c r="X19" s="62"/>
      <c r="Y19" s="62"/>
      <c r="Z19" s="62"/>
      <c r="AA19" s="62"/>
      <c r="AB19" s="62"/>
      <c r="AC19" s="62"/>
      <c r="AD19" s="62"/>
      <c r="AE19" s="62"/>
    </row>
    <row r="20" spans="1:31" x14ac:dyDescent="0.2">
      <c r="A20" s="76"/>
      <c r="B20" s="1"/>
      <c r="C20" s="122" t="s">
        <v>14</v>
      </c>
      <c r="D20" s="8"/>
      <c r="E20" s="128" t="s">
        <v>45</v>
      </c>
      <c r="F20" s="147"/>
      <c r="G20" s="138">
        <f t="shared" si="0"/>
        <v>0</v>
      </c>
      <c r="H20" s="139">
        <f t="shared" si="1"/>
        <v>0</v>
      </c>
      <c r="I20" s="14"/>
      <c r="J20" s="14"/>
      <c r="K20" s="14"/>
      <c r="L20" s="14"/>
      <c r="M20" s="14"/>
      <c r="N20" s="14"/>
      <c r="O20" s="14"/>
      <c r="P20" s="63"/>
      <c r="AD20" s="62"/>
      <c r="AE20" s="62"/>
    </row>
    <row r="21" spans="1:31" x14ac:dyDescent="0.2">
      <c r="A21" s="76"/>
      <c r="B21" s="1"/>
      <c r="C21" s="122" t="s">
        <v>5</v>
      </c>
      <c r="D21" s="8"/>
      <c r="E21" s="128" t="s">
        <v>49</v>
      </c>
      <c r="F21" s="147"/>
      <c r="G21" s="138">
        <f t="shared" si="0"/>
        <v>0</v>
      </c>
      <c r="H21" s="139">
        <f t="shared" si="1"/>
        <v>0</v>
      </c>
      <c r="I21" s="14"/>
      <c r="J21" s="14"/>
      <c r="K21" s="14"/>
      <c r="L21" s="14"/>
      <c r="M21" s="14"/>
      <c r="N21" s="14"/>
      <c r="O21" s="14"/>
      <c r="P21" s="63"/>
      <c r="AD21" s="62"/>
      <c r="AE21" s="62"/>
    </row>
    <row r="22" spans="1:31" x14ac:dyDescent="0.2">
      <c r="A22" s="76"/>
      <c r="B22" s="1"/>
      <c r="C22" s="122" t="s">
        <v>196</v>
      </c>
      <c r="D22" s="8"/>
      <c r="E22" s="128" t="s">
        <v>49</v>
      </c>
      <c r="F22" s="147"/>
      <c r="G22" s="138">
        <f t="shared" si="0"/>
        <v>0</v>
      </c>
      <c r="H22" s="139">
        <f t="shared" si="1"/>
        <v>0</v>
      </c>
      <c r="I22" s="14"/>
      <c r="J22" s="14"/>
      <c r="K22" s="14"/>
      <c r="L22" s="14"/>
      <c r="M22" s="14"/>
      <c r="N22" s="14"/>
      <c r="O22" s="14"/>
      <c r="P22" s="63"/>
      <c r="AD22" s="62"/>
      <c r="AE22" s="62"/>
    </row>
    <row r="23" spans="1:31" x14ac:dyDescent="0.2">
      <c r="A23" s="76"/>
      <c r="B23" s="1"/>
      <c r="C23" s="122" t="s">
        <v>197</v>
      </c>
      <c r="D23" s="8"/>
      <c r="E23" s="128" t="s">
        <v>49</v>
      </c>
      <c r="F23" s="147"/>
      <c r="G23" s="138">
        <f t="shared" si="0"/>
        <v>0</v>
      </c>
      <c r="H23" s="139">
        <f t="shared" si="1"/>
        <v>0</v>
      </c>
      <c r="I23" s="14"/>
      <c r="J23" s="14"/>
      <c r="K23" s="14"/>
      <c r="L23" s="14"/>
      <c r="M23" s="14"/>
      <c r="N23" s="14"/>
      <c r="O23" s="14"/>
      <c r="P23" s="63"/>
      <c r="AD23" s="62"/>
      <c r="AE23" s="62"/>
    </row>
    <row r="24" spans="1:31" x14ac:dyDescent="0.2">
      <c r="A24" s="76"/>
      <c r="B24" s="1"/>
      <c r="C24" s="122" t="s">
        <v>0</v>
      </c>
      <c r="D24" s="8"/>
      <c r="E24" s="128" t="s">
        <v>46</v>
      </c>
      <c r="F24" s="147"/>
      <c r="G24" s="138">
        <f t="shared" si="0"/>
        <v>0</v>
      </c>
      <c r="H24" s="139">
        <f t="shared" si="1"/>
        <v>0</v>
      </c>
      <c r="I24" s="14"/>
      <c r="J24" s="14"/>
      <c r="K24" s="14"/>
      <c r="L24" s="14"/>
      <c r="M24" s="14"/>
      <c r="N24" s="14"/>
      <c r="O24" s="14"/>
      <c r="P24" s="63"/>
      <c r="AD24" s="62"/>
      <c r="AE24" s="62"/>
    </row>
    <row r="25" spans="1:31" x14ac:dyDescent="0.2">
      <c r="A25" s="76"/>
      <c r="B25" s="1"/>
      <c r="C25" s="122" t="s">
        <v>0</v>
      </c>
      <c r="D25" s="8"/>
      <c r="E25" s="128" t="s">
        <v>46</v>
      </c>
      <c r="F25" s="147"/>
      <c r="G25" s="138">
        <f t="shared" si="0"/>
        <v>0</v>
      </c>
      <c r="H25" s="139">
        <f t="shared" si="1"/>
        <v>0</v>
      </c>
      <c r="I25" s="14"/>
      <c r="J25" s="14"/>
      <c r="K25" s="14"/>
      <c r="L25" s="14"/>
      <c r="M25" s="14"/>
      <c r="N25" s="14"/>
      <c r="O25" s="14"/>
      <c r="P25" s="63"/>
      <c r="AD25" s="62"/>
      <c r="AE25" s="62"/>
    </row>
    <row r="26" spans="1:31" x14ac:dyDescent="0.2">
      <c r="A26" s="76"/>
      <c r="B26" s="1"/>
      <c r="C26" s="122" t="s">
        <v>0</v>
      </c>
      <c r="D26" s="8"/>
      <c r="E26" s="128" t="s">
        <v>46</v>
      </c>
      <c r="F26" s="147"/>
      <c r="G26" s="138">
        <f t="shared" si="0"/>
        <v>0</v>
      </c>
      <c r="H26" s="139">
        <f t="shared" si="1"/>
        <v>0</v>
      </c>
      <c r="I26" s="14"/>
      <c r="J26" s="14"/>
      <c r="K26" s="14"/>
      <c r="L26" s="14"/>
      <c r="M26" s="14"/>
      <c r="N26" s="14"/>
      <c r="O26" s="14"/>
      <c r="P26" s="63"/>
      <c r="AD26" s="62"/>
      <c r="AE26" s="62"/>
    </row>
    <row r="27" spans="1:31" x14ac:dyDescent="0.2">
      <c r="A27" s="76"/>
      <c r="B27" s="1"/>
      <c r="C27" s="123"/>
      <c r="D27" s="8"/>
      <c r="E27" s="127"/>
      <c r="F27" s="127"/>
      <c r="G27" s="127"/>
      <c r="H27" s="140"/>
      <c r="I27" s="14"/>
      <c r="J27" s="14"/>
      <c r="K27" s="14"/>
      <c r="L27" s="196"/>
      <c r="M27" s="197"/>
      <c r="N27" s="14"/>
      <c r="O27" s="14"/>
      <c r="P27" s="63"/>
      <c r="AD27" s="62"/>
      <c r="AE27" s="62"/>
    </row>
    <row r="28" spans="1:31" x14ac:dyDescent="0.2">
      <c r="A28" s="76"/>
      <c r="B28" s="54"/>
      <c r="C28" s="121" t="s">
        <v>40</v>
      </c>
      <c r="D28" s="8"/>
      <c r="E28" s="129"/>
      <c r="F28" s="129"/>
      <c r="G28" s="137">
        <f>SUM(G29:G38)</f>
        <v>0</v>
      </c>
      <c r="H28" s="137">
        <f>SUM(H29:H38)</f>
        <v>0</v>
      </c>
      <c r="I28" s="14"/>
      <c r="J28" s="14"/>
      <c r="K28" s="14"/>
      <c r="L28" s="198"/>
      <c r="M28" s="197"/>
      <c r="N28" s="14"/>
      <c r="O28" s="14"/>
      <c r="P28" s="63"/>
      <c r="AD28" s="62"/>
      <c r="AE28" s="62"/>
    </row>
    <row r="29" spans="1:31" x14ac:dyDescent="0.2">
      <c r="A29" s="76"/>
      <c r="B29" s="1"/>
      <c r="C29" s="122" t="s">
        <v>3</v>
      </c>
      <c r="D29" s="8"/>
      <c r="E29" s="128" t="s">
        <v>46</v>
      </c>
      <c r="F29" s="147"/>
      <c r="G29" s="138">
        <f t="shared" ref="G29:G38" si="2">VLOOKUP(E29,QBCALC,2,FALSE)*F29</f>
        <v>0</v>
      </c>
      <c r="H29" s="139">
        <f t="shared" ref="H29:H38" si="3">VLOOKUP(E29,QBCALC,3,FALSE)*F29</f>
        <v>0</v>
      </c>
      <c r="I29" s="14"/>
      <c r="J29" s="14"/>
      <c r="K29" s="14"/>
      <c r="L29" s="14"/>
      <c r="M29" s="14"/>
      <c r="N29" s="14"/>
      <c r="O29" s="14"/>
      <c r="P29" s="63"/>
      <c r="AD29" s="62"/>
      <c r="AE29" s="62"/>
    </row>
    <row r="30" spans="1:31" x14ac:dyDescent="0.2">
      <c r="A30" s="76"/>
      <c r="B30" s="1"/>
      <c r="C30" s="122" t="s">
        <v>4</v>
      </c>
      <c r="D30" s="8"/>
      <c r="E30" s="128" t="s">
        <v>46</v>
      </c>
      <c r="F30" s="147"/>
      <c r="G30" s="138">
        <f t="shared" si="2"/>
        <v>0</v>
      </c>
      <c r="H30" s="139">
        <f t="shared" si="3"/>
        <v>0</v>
      </c>
      <c r="I30" s="14"/>
      <c r="J30" s="14"/>
      <c r="K30" s="14"/>
      <c r="L30" s="14"/>
      <c r="M30" s="14"/>
      <c r="N30" s="14"/>
      <c r="O30" s="14"/>
      <c r="P30" s="63"/>
      <c r="AD30" s="62"/>
      <c r="AE30" s="62"/>
    </row>
    <row r="31" spans="1:31" x14ac:dyDescent="0.2">
      <c r="A31" s="76"/>
      <c r="B31" s="1"/>
      <c r="C31" s="122" t="s">
        <v>5</v>
      </c>
      <c r="D31" s="8"/>
      <c r="E31" s="128" t="s">
        <v>46</v>
      </c>
      <c r="F31" s="147"/>
      <c r="G31" s="138">
        <f t="shared" si="2"/>
        <v>0</v>
      </c>
      <c r="H31" s="139">
        <f t="shared" si="3"/>
        <v>0</v>
      </c>
      <c r="I31" s="14"/>
      <c r="J31" s="14"/>
      <c r="K31" s="14"/>
      <c r="L31" s="14"/>
      <c r="M31" s="14"/>
      <c r="N31" s="14"/>
      <c r="O31" s="14"/>
      <c r="P31" s="63"/>
      <c r="AD31" s="62"/>
      <c r="AE31" s="62"/>
    </row>
    <row r="32" spans="1:31" x14ac:dyDescent="0.2">
      <c r="A32" s="76"/>
      <c r="B32" s="1"/>
      <c r="C32" s="122" t="s">
        <v>6</v>
      </c>
      <c r="D32" s="8"/>
      <c r="E32" s="128" t="s">
        <v>46</v>
      </c>
      <c r="F32" s="147"/>
      <c r="G32" s="138">
        <f t="shared" si="2"/>
        <v>0</v>
      </c>
      <c r="H32" s="139">
        <f t="shared" si="3"/>
        <v>0</v>
      </c>
      <c r="I32" s="14"/>
      <c r="J32" s="14"/>
      <c r="K32" s="14"/>
      <c r="L32" s="14"/>
      <c r="M32" s="14"/>
      <c r="N32" s="14"/>
      <c r="O32" s="14"/>
      <c r="P32" s="63"/>
      <c r="AD32" s="62"/>
      <c r="AE32" s="62"/>
    </row>
    <row r="33" spans="1:31" x14ac:dyDescent="0.2">
      <c r="A33" s="76"/>
      <c r="B33" s="1"/>
      <c r="C33" s="122" t="s">
        <v>7</v>
      </c>
      <c r="D33" s="8"/>
      <c r="E33" s="128" t="s">
        <v>47</v>
      </c>
      <c r="F33" s="147"/>
      <c r="G33" s="138">
        <f t="shared" si="2"/>
        <v>0</v>
      </c>
      <c r="H33" s="139">
        <f t="shared" si="3"/>
        <v>0</v>
      </c>
      <c r="I33" s="14"/>
      <c r="J33" s="14"/>
      <c r="K33" s="14"/>
      <c r="L33" s="14"/>
      <c r="M33" s="14"/>
      <c r="N33" s="14"/>
      <c r="O33" s="14"/>
      <c r="P33" s="63"/>
      <c r="AD33" s="62"/>
      <c r="AE33" s="62"/>
    </row>
    <row r="34" spans="1:31" x14ac:dyDescent="0.2">
      <c r="A34" s="76"/>
      <c r="B34" s="1"/>
      <c r="C34" s="122" t="s">
        <v>8</v>
      </c>
      <c r="D34" s="8"/>
      <c r="E34" s="128" t="s">
        <v>46</v>
      </c>
      <c r="F34" s="147"/>
      <c r="G34" s="138">
        <f t="shared" si="2"/>
        <v>0</v>
      </c>
      <c r="H34" s="139">
        <f t="shared" si="3"/>
        <v>0</v>
      </c>
      <c r="I34" s="14"/>
      <c r="J34" s="14"/>
      <c r="K34" s="14"/>
      <c r="L34" s="14"/>
      <c r="M34" s="14"/>
      <c r="N34" s="14"/>
      <c r="O34" s="14"/>
      <c r="P34" s="63"/>
      <c r="AD34" s="62"/>
      <c r="AE34" s="62"/>
    </row>
    <row r="35" spans="1:31" x14ac:dyDescent="0.2">
      <c r="A35" s="76"/>
      <c r="B35" s="1"/>
      <c r="C35" s="122" t="s">
        <v>10</v>
      </c>
      <c r="D35" s="8"/>
      <c r="E35" s="128" t="s">
        <v>48</v>
      </c>
      <c r="F35" s="147"/>
      <c r="G35" s="138">
        <f t="shared" si="2"/>
        <v>0</v>
      </c>
      <c r="H35" s="139">
        <f t="shared" si="3"/>
        <v>0</v>
      </c>
      <c r="I35" s="14"/>
      <c r="J35" s="14"/>
      <c r="K35" s="14"/>
      <c r="L35" s="14"/>
      <c r="M35" s="14"/>
      <c r="N35" s="14"/>
      <c r="O35" s="14"/>
      <c r="P35" s="63"/>
      <c r="AD35" s="62"/>
      <c r="AE35" s="62"/>
    </row>
    <row r="36" spans="1:31" x14ac:dyDescent="0.2">
      <c r="A36" s="76"/>
      <c r="B36" s="1"/>
      <c r="C36" s="122" t="s">
        <v>0</v>
      </c>
      <c r="D36" s="8"/>
      <c r="E36" s="128" t="s">
        <v>46</v>
      </c>
      <c r="F36" s="147"/>
      <c r="G36" s="138">
        <f t="shared" si="2"/>
        <v>0</v>
      </c>
      <c r="H36" s="139">
        <f t="shared" si="3"/>
        <v>0</v>
      </c>
      <c r="I36" s="14"/>
      <c r="J36" s="14"/>
      <c r="K36" s="14"/>
      <c r="L36" s="14"/>
      <c r="M36" s="14"/>
      <c r="N36" s="14"/>
      <c r="O36" s="14"/>
      <c r="P36" s="63"/>
      <c r="AD36" s="62"/>
      <c r="AE36" s="62"/>
    </row>
    <row r="37" spans="1:31" x14ac:dyDescent="0.2">
      <c r="A37" s="76"/>
      <c r="B37" s="1"/>
      <c r="C37" s="122" t="s">
        <v>0</v>
      </c>
      <c r="D37" s="8"/>
      <c r="E37" s="128" t="s">
        <v>46</v>
      </c>
      <c r="F37" s="147"/>
      <c r="G37" s="138">
        <f t="shared" si="2"/>
        <v>0</v>
      </c>
      <c r="H37" s="139">
        <f t="shared" si="3"/>
        <v>0</v>
      </c>
      <c r="I37" s="14"/>
      <c r="J37" s="14"/>
      <c r="K37" s="14"/>
      <c r="L37" s="14"/>
      <c r="M37" s="14"/>
      <c r="N37" s="14"/>
      <c r="O37" s="14"/>
      <c r="P37" s="63"/>
      <c r="AD37" s="62"/>
      <c r="AE37" s="62"/>
    </row>
    <row r="38" spans="1:31" x14ac:dyDescent="0.2">
      <c r="A38" s="76"/>
      <c r="B38" s="1"/>
      <c r="C38" s="122" t="s">
        <v>0</v>
      </c>
      <c r="D38" s="8"/>
      <c r="E38" s="128" t="s">
        <v>46</v>
      </c>
      <c r="F38" s="147"/>
      <c r="G38" s="138">
        <f t="shared" si="2"/>
        <v>0</v>
      </c>
      <c r="H38" s="139">
        <f t="shared" si="3"/>
        <v>0</v>
      </c>
      <c r="I38" s="14"/>
      <c r="J38" s="14"/>
      <c r="K38" s="14"/>
      <c r="L38" s="14"/>
      <c r="M38" s="14"/>
      <c r="N38" s="14"/>
      <c r="O38" s="14"/>
      <c r="P38" s="63"/>
      <c r="Q38" s="63"/>
      <c r="R38" s="63"/>
      <c r="S38" s="63"/>
      <c r="T38" s="63"/>
      <c r="U38" s="63"/>
      <c r="V38" s="63"/>
      <c r="W38" s="87"/>
      <c r="X38" s="62"/>
      <c r="Y38" s="62"/>
      <c r="Z38" s="62"/>
      <c r="AA38" s="62"/>
      <c r="AB38" s="62"/>
      <c r="AC38" s="62"/>
      <c r="AD38" s="62"/>
      <c r="AE38" s="62"/>
    </row>
    <row r="39" spans="1:31" x14ac:dyDescent="0.2">
      <c r="A39" s="76"/>
      <c r="B39" s="1"/>
      <c r="C39" s="123"/>
      <c r="D39" s="8"/>
      <c r="E39" s="127"/>
      <c r="F39" s="127"/>
      <c r="G39" s="127"/>
      <c r="H39" s="140"/>
      <c r="I39" s="14"/>
      <c r="J39" s="14"/>
      <c r="K39" s="14"/>
      <c r="L39" s="14"/>
      <c r="M39" s="14"/>
      <c r="N39" s="14"/>
      <c r="O39" s="14"/>
      <c r="P39" s="63"/>
      <c r="Q39" s="63"/>
      <c r="R39" s="63"/>
      <c r="S39" s="63"/>
      <c r="T39" s="63"/>
      <c r="U39" s="63"/>
      <c r="V39" s="63"/>
      <c r="W39" s="87"/>
      <c r="X39" s="62"/>
      <c r="Y39" s="62"/>
      <c r="Z39" s="62"/>
      <c r="AA39" s="62"/>
      <c r="AB39" s="62"/>
      <c r="AC39" s="62"/>
      <c r="AD39" s="62"/>
      <c r="AE39" s="62"/>
    </row>
    <row r="40" spans="1:31" x14ac:dyDescent="0.2">
      <c r="A40" s="76"/>
      <c r="B40" s="54"/>
      <c r="C40" s="121" t="s">
        <v>41</v>
      </c>
      <c r="D40" s="18"/>
      <c r="E40" s="130"/>
      <c r="F40" s="130"/>
      <c r="G40" s="137">
        <f>SUM(G41:G50)</f>
        <v>0</v>
      </c>
      <c r="H40" s="137">
        <f>SUM(H41:H50)</f>
        <v>0</v>
      </c>
      <c r="I40" s="14"/>
      <c r="J40" s="14"/>
      <c r="K40" s="14"/>
      <c r="L40" s="14"/>
      <c r="M40" s="14"/>
      <c r="N40" s="14"/>
      <c r="O40" s="14"/>
      <c r="P40" s="63"/>
      <c r="Q40" s="63"/>
      <c r="R40" s="63"/>
      <c r="S40" s="63"/>
      <c r="T40" s="63"/>
      <c r="U40" s="63"/>
      <c r="V40" s="63"/>
      <c r="W40" s="87"/>
      <c r="X40" s="62"/>
      <c r="Y40" s="62"/>
      <c r="Z40" s="62"/>
      <c r="AA40" s="62"/>
      <c r="AB40" s="62"/>
      <c r="AC40" s="62"/>
      <c r="AD40" s="62"/>
      <c r="AE40" s="62"/>
    </row>
    <row r="41" spans="1:31" x14ac:dyDescent="0.2">
      <c r="A41" s="76"/>
      <c r="B41" s="19"/>
      <c r="C41" s="122" t="s">
        <v>11</v>
      </c>
      <c r="D41" s="18"/>
      <c r="E41" s="128" t="s">
        <v>46</v>
      </c>
      <c r="F41" s="147"/>
      <c r="G41" s="138">
        <f t="shared" ref="G41:G50" si="4">VLOOKUP(E41,QBCALC,2,FALSE)*F41</f>
        <v>0</v>
      </c>
      <c r="H41" s="139">
        <f t="shared" ref="H41:H50" si="5">VLOOKUP(E41,QBCALC,3,FALSE)*F41</f>
        <v>0</v>
      </c>
      <c r="I41" s="14"/>
      <c r="J41" s="14"/>
      <c r="K41" s="14"/>
      <c r="L41" s="14"/>
      <c r="M41" s="14"/>
      <c r="N41" s="14"/>
      <c r="O41" s="14"/>
      <c r="P41" s="63"/>
      <c r="Q41" s="63"/>
      <c r="R41" s="63"/>
      <c r="S41" s="63"/>
      <c r="T41" s="63"/>
      <c r="U41" s="63"/>
      <c r="V41" s="63"/>
      <c r="W41" s="62"/>
      <c r="X41" s="62"/>
      <c r="Y41" s="62"/>
      <c r="Z41" s="62"/>
      <c r="AA41" s="62"/>
      <c r="AB41" s="62"/>
      <c r="AC41" s="62"/>
      <c r="AD41" s="62"/>
      <c r="AE41" s="62"/>
    </row>
    <row r="42" spans="1:31" x14ac:dyDescent="0.2">
      <c r="A42" s="76"/>
      <c r="B42" s="19"/>
      <c r="C42" s="122" t="s">
        <v>12</v>
      </c>
      <c r="D42" s="18"/>
      <c r="E42" s="128" t="s">
        <v>46</v>
      </c>
      <c r="F42" s="147"/>
      <c r="G42" s="138">
        <f t="shared" si="4"/>
        <v>0</v>
      </c>
      <c r="H42" s="139">
        <f t="shared" si="5"/>
        <v>0</v>
      </c>
      <c r="I42" s="14"/>
      <c r="J42" s="14"/>
      <c r="K42" s="14"/>
      <c r="L42" s="14"/>
      <c r="M42" s="14"/>
      <c r="N42" s="14"/>
      <c r="O42" s="14"/>
      <c r="P42" s="63"/>
      <c r="Q42" s="63"/>
      <c r="R42" s="63"/>
      <c r="S42" s="63"/>
      <c r="T42" s="63"/>
      <c r="U42" s="63"/>
      <c r="V42" s="63"/>
      <c r="W42" s="87"/>
      <c r="X42" s="62"/>
      <c r="Y42" s="62"/>
      <c r="Z42" s="62"/>
      <c r="AA42" s="62"/>
      <c r="AB42" s="62"/>
      <c r="AC42" s="62"/>
      <c r="AD42" s="62"/>
      <c r="AE42" s="62"/>
    </row>
    <row r="43" spans="1:31" x14ac:dyDescent="0.2">
      <c r="A43" s="76"/>
      <c r="B43" s="19"/>
      <c r="C43" s="122" t="s">
        <v>13</v>
      </c>
      <c r="D43" s="18"/>
      <c r="E43" s="128" t="s">
        <v>46</v>
      </c>
      <c r="F43" s="147"/>
      <c r="G43" s="138">
        <f t="shared" si="4"/>
        <v>0</v>
      </c>
      <c r="H43" s="139">
        <f t="shared" si="5"/>
        <v>0</v>
      </c>
      <c r="I43" s="14"/>
      <c r="J43" s="14"/>
      <c r="K43" s="14"/>
      <c r="L43" s="14"/>
      <c r="M43" s="14"/>
      <c r="N43" s="14"/>
      <c r="O43" s="14"/>
      <c r="P43" s="63"/>
      <c r="Q43" s="63"/>
      <c r="R43" s="63"/>
      <c r="S43" s="63"/>
      <c r="T43" s="63"/>
      <c r="U43" s="63"/>
      <c r="V43" s="63"/>
      <c r="W43" s="87"/>
      <c r="X43" s="62"/>
      <c r="Y43" s="62"/>
      <c r="Z43" s="62"/>
      <c r="AA43" s="62"/>
    </row>
    <row r="44" spans="1:31" x14ac:dyDescent="0.2">
      <c r="A44" s="76"/>
      <c r="B44" s="19"/>
      <c r="C44" s="122" t="s">
        <v>14</v>
      </c>
      <c r="D44" s="18"/>
      <c r="E44" s="128" t="s">
        <v>46</v>
      </c>
      <c r="F44" s="147"/>
      <c r="G44" s="138">
        <f t="shared" si="4"/>
        <v>0</v>
      </c>
      <c r="H44" s="139">
        <f t="shared" si="5"/>
        <v>0</v>
      </c>
      <c r="I44" s="14"/>
      <c r="J44" s="14"/>
      <c r="K44" s="14"/>
      <c r="L44" s="14"/>
      <c r="M44" s="14"/>
      <c r="N44" s="14"/>
      <c r="O44" s="14"/>
      <c r="P44" s="63"/>
      <c r="Q44" s="63"/>
      <c r="R44" s="63"/>
      <c r="S44" s="63"/>
      <c r="T44" s="63"/>
      <c r="U44" s="63"/>
      <c r="V44" s="63"/>
      <c r="W44" s="87"/>
      <c r="X44" s="62"/>
      <c r="Y44" s="62"/>
      <c r="Z44" s="62"/>
      <c r="AA44" s="62"/>
    </row>
    <row r="45" spans="1:31" x14ac:dyDescent="0.2">
      <c r="A45" s="76"/>
      <c r="B45" s="19"/>
      <c r="C45" s="122" t="s">
        <v>0</v>
      </c>
      <c r="D45" s="18"/>
      <c r="E45" s="128" t="s">
        <v>46</v>
      </c>
      <c r="F45" s="147"/>
      <c r="G45" s="138">
        <f t="shared" si="4"/>
        <v>0</v>
      </c>
      <c r="H45" s="139">
        <f t="shared" si="5"/>
        <v>0</v>
      </c>
      <c r="I45" s="14"/>
      <c r="J45" s="14"/>
      <c r="K45" s="14"/>
      <c r="L45" s="14"/>
      <c r="M45" s="14"/>
      <c r="N45" s="14"/>
      <c r="O45" s="14"/>
      <c r="P45" s="63"/>
      <c r="Q45" s="63"/>
      <c r="R45" s="63"/>
      <c r="S45" s="63"/>
      <c r="T45" s="63"/>
      <c r="U45" s="63"/>
      <c r="V45" s="63"/>
      <c r="W45" s="87"/>
      <c r="X45" s="62"/>
      <c r="Y45" s="62"/>
      <c r="Z45" s="62"/>
      <c r="AA45" s="62"/>
    </row>
    <row r="46" spans="1:31" x14ac:dyDescent="0.2">
      <c r="A46" s="76"/>
      <c r="B46" s="19"/>
      <c r="C46" s="122" t="s">
        <v>15</v>
      </c>
      <c r="D46" s="18"/>
      <c r="E46" s="128" t="s">
        <v>46</v>
      </c>
      <c r="F46" s="147"/>
      <c r="G46" s="138">
        <f t="shared" si="4"/>
        <v>0</v>
      </c>
      <c r="H46" s="139">
        <f t="shared" si="5"/>
        <v>0</v>
      </c>
      <c r="I46" s="14"/>
      <c r="J46" s="14"/>
      <c r="K46" s="14"/>
      <c r="L46" s="14"/>
      <c r="M46" s="14"/>
      <c r="N46" s="14"/>
      <c r="O46" s="14"/>
      <c r="P46" s="63"/>
      <c r="Q46" s="63"/>
      <c r="R46" s="63"/>
      <c r="S46" s="63"/>
      <c r="T46" s="63"/>
      <c r="U46" s="63"/>
      <c r="V46" s="63"/>
      <c r="W46" s="87"/>
      <c r="X46" s="62"/>
      <c r="Y46" s="62"/>
      <c r="Z46" s="62"/>
      <c r="AA46" s="62"/>
    </row>
    <row r="47" spans="1:31" x14ac:dyDescent="0.2">
      <c r="A47" s="76"/>
      <c r="B47" s="19"/>
      <c r="C47" s="122" t="s">
        <v>16</v>
      </c>
      <c r="D47" s="18"/>
      <c r="E47" s="128" t="s">
        <v>46</v>
      </c>
      <c r="F47" s="147"/>
      <c r="G47" s="138">
        <f t="shared" si="4"/>
        <v>0</v>
      </c>
      <c r="H47" s="139">
        <f t="shared" si="5"/>
        <v>0</v>
      </c>
      <c r="I47" s="14"/>
      <c r="J47" s="14"/>
      <c r="K47" s="14"/>
      <c r="L47" s="14"/>
      <c r="M47" s="14"/>
      <c r="N47" s="14"/>
      <c r="O47" s="14"/>
      <c r="P47" s="14"/>
      <c r="Q47" s="14"/>
      <c r="R47" s="14"/>
      <c r="S47" s="14"/>
      <c r="T47" s="14"/>
      <c r="U47" s="14"/>
      <c r="V47" s="14"/>
      <c r="W47" s="13"/>
    </row>
    <row r="48" spans="1:31" x14ac:dyDescent="0.2">
      <c r="A48" s="76"/>
      <c r="B48" s="19"/>
      <c r="C48" s="122" t="s">
        <v>17</v>
      </c>
      <c r="D48" s="18"/>
      <c r="E48" s="128" t="s">
        <v>46</v>
      </c>
      <c r="F48" s="147"/>
      <c r="G48" s="138">
        <f t="shared" si="4"/>
        <v>0</v>
      </c>
      <c r="H48" s="139">
        <f t="shared" si="5"/>
        <v>0</v>
      </c>
      <c r="I48" s="14"/>
      <c r="J48" s="14"/>
      <c r="K48" s="14"/>
      <c r="L48" s="14"/>
      <c r="M48" s="14"/>
      <c r="N48" s="14"/>
      <c r="O48" s="14"/>
      <c r="P48" s="14"/>
      <c r="Q48" s="14"/>
      <c r="R48" s="14"/>
      <c r="S48" s="14"/>
      <c r="T48" s="14"/>
      <c r="U48" s="14"/>
      <c r="V48" s="14"/>
    </row>
    <row r="49" spans="1:23" x14ac:dyDescent="0.2">
      <c r="A49" s="76"/>
      <c r="B49" s="19"/>
      <c r="C49" s="122" t="s">
        <v>0</v>
      </c>
      <c r="D49" s="18"/>
      <c r="E49" s="128" t="s">
        <v>46</v>
      </c>
      <c r="F49" s="147"/>
      <c r="G49" s="138">
        <f t="shared" si="4"/>
        <v>0</v>
      </c>
      <c r="H49" s="139">
        <f t="shared" si="5"/>
        <v>0</v>
      </c>
      <c r="I49" s="14"/>
      <c r="J49" s="14"/>
      <c r="K49" s="14"/>
      <c r="L49" s="14"/>
      <c r="M49" s="14"/>
      <c r="N49" s="14"/>
      <c r="O49" s="14"/>
      <c r="P49" s="14"/>
      <c r="Q49" s="14"/>
      <c r="R49" s="14"/>
      <c r="S49" s="14"/>
      <c r="T49" s="14"/>
      <c r="U49" s="14"/>
      <c r="V49" s="14"/>
    </row>
    <row r="50" spans="1:23" ht="13.5" thickBot="1" x14ac:dyDescent="0.25">
      <c r="A50" s="76"/>
      <c r="B50" s="19"/>
      <c r="C50" s="122" t="s">
        <v>0</v>
      </c>
      <c r="D50" s="18"/>
      <c r="E50" s="128" t="s">
        <v>46</v>
      </c>
      <c r="F50" s="147"/>
      <c r="G50" s="138">
        <f t="shared" si="4"/>
        <v>0</v>
      </c>
      <c r="H50" s="139">
        <f t="shared" si="5"/>
        <v>0</v>
      </c>
      <c r="I50" s="14"/>
      <c r="J50" s="14"/>
      <c r="K50" s="14"/>
      <c r="L50" s="14"/>
      <c r="M50" s="14"/>
      <c r="N50" s="14"/>
      <c r="O50" s="14"/>
      <c r="P50" s="14"/>
      <c r="Q50" s="14"/>
      <c r="R50" s="14"/>
      <c r="S50" s="14"/>
      <c r="T50" s="14"/>
      <c r="U50" s="14"/>
      <c r="V50" s="14"/>
      <c r="W50" s="13"/>
    </row>
    <row r="51" spans="1:23" ht="17.25" thickTop="1" thickBot="1" x14ac:dyDescent="0.3">
      <c r="A51" s="76"/>
      <c r="B51" s="1"/>
      <c r="C51" s="123"/>
      <c r="D51" s="8"/>
      <c r="E51" s="127"/>
      <c r="F51" s="127"/>
      <c r="G51" s="127"/>
      <c r="H51" s="140"/>
      <c r="I51" s="14"/>
      <c r="J51" s="192" t="s">
        <v>198</v>
      </c>
      <c r="K51" s="193"/>
      <c r="L51" s="193"/>
      <c r="M51" s="194"/>
      <c r="N51" s="195"/>
      <c r="P51" s="14"/>
      <c r="Q51" s="14"/>
      <c r="R51" s="14"/>
      <c r="S51" s="14"/>
      <c r="T51" s="14"/>
      <c r="U51" s="14"/>
      <c r="V51" s="14"/>
      <c r="W51" s="13"/>
    </row>
    <row r="52" spans="1:23" ht="13.5" thickTop="1" x14ac:dyDescent="0.2">
      <c r="A52" s="76"/>
      <c r="B52" s="54"/>
      <c r="C52" s="121" t="s">
        <v>42</v>
      </c>
      <c r="D52" s="8"/>
      <c r="E52" s="127"/>
      <c r="F52" s="127"/>
      <c r="G52" s="137">
        <f>SUM(G53:G62)</f>
        <v>0</v>
      </c>
      <c r="H52" s="137">
        <f>SUM(H53:H62)</f>
        <v>0</v>
      </c>
      <c r="I52" s="14"/>
      <c r="O52" s="14"/>
      <c r="P52" s="14"/>
      <c r="Q52" s="14"/>
      <c r="R52" s="14"/>
      <c r="S52" s="14"/>
      <c r="T52" s="14"/>
      <c r="U52" s="14"/>
      <c r="V52" s="14"/>
      <c r="W52" s="13"/>
    </row>
    <row r="53" spans="1:23" x14ac:dyDescent="0.2">
      <c r="A53" s="76"/>
      <c r="B53" s="1"/>
      <c r="C53" s="122" t="s">
        <v>18</v>
      </c>
      <c r="D53" s="8"/>
      <c r="E53" s="131" t="s">
        <v>46</v>
      </c>
      <c r="F53" s="148"/>
      <c r="G53" s="138">
        <f t="shared" ref="G53:G62" si="6">VLOOKUP(E53,QBCALC,2,FALSE)*F53</f>
        <v>0</v>
      </c>
      <c r="H53" s="139">
        <f t="shared" ref="H53:H62" si="7">VLOOKUP(E53,QBCALC,3,FALSE)*F53</f>
        <v>0</v>
      </c>
      <c r="I53" s="14"/>
      <c r="J53" s="14"/>
      <c r="K53" s="14"/>
      <c r="L53" s="14"/>
      <c r="M53" s="14"/>
      <c r="N53" s="14"/>
      <c r="O53" s="14"/>
      <c r="P53" s="14"/>
      <c r="Q53" s="14"/>
      <c r="R53" s="14"/>
      <c r="S53" s="14"/>
      <c r="T53" s="14"/>
      <c r="U53" s="14"/>
      <c r="V53" s="14"/>
      <c r="W53" s="13"/>
    </row>
    <row r="54" spans="1:23" x14ac:dyDescent="0.2">
      <c r="A54" s="76"/>
      <c r="B54" s="1"/>
      <c r="C54" s="122" t="s">
        <v>19</v>
      </c>
      <c r="D54" s="8"/>
      <c r="E54" s="131" t="s">
        <v>46</v>
      </c>
      <c r="F54" s="148"/>
      <c r="G54" s="138">
        <f t="shared" si="6"/>
        <v>0</v>
      </c>
      <c r="H54" s="139">
        <f t="shared" si="7"/>
        <v>0</v>
      </c>
      <c r="I54" s="14"/>
      <c r="J54" s="14"/>
      <c r="K54" s="14"/>
      <c r="L54" s="14"/>
      <c r="M54" s="14"/>
      <c r="N54" s="14"/>
      <c r="O54" s="14"/>
      <c r="P54" s="14"/>
      <c r="Q54" s="14"/>
      <c r="R54" s="14"/>
      <c r="S54" s="14"/>
      <c r="T54" s="14"/>
      <c r="U54" s="14"/>
      <c r="V54" s="14"/>
    </row>
    <row r="55" spans="1:23" x14ac:dyDescent="0.2">
      <c r="A55" s="76"/>
      <c r="B55" s="1"/>
      <c r="C55" s="122" t="s">
        <v>20</v>
      </c>
      <c r="D55" s="8"/>
      <c r="E55" s="131" t="s">
        <v>46</v>
      </c>
      <c r="F55" s="148"/>
      <c r="G55" s="138">
        <f t="shared" si="6"/>
        <v>0</v>
      </c>
      <c r="H55" s="139">
        <f t="shared" si="7"/>
        <v>0</v>
      </c>
      <c r="I55" s="14"/>
      <c r="J55" s="14"/>
      <c r="K55" s="14"/>
      <c r="L55" s="14"/>
      <c r="M55" s="14"/>
      <c r="N55" s="14"/>
      <c r="O55" s="14"/>
      <c r="P55" s="14"/>
      <c r="Q55" s="14"/>
      <c r="R55" s="14"/>
      <c r="S55" s="14"/>
      <c r="T55" s="14"/>
      <c r="U55" s="14"/>
      <c r="V55" s="14"/>
    </row>
    <row r="56" spans="1:23" x14ac:dyDescent="0.2">
      <c r="A56" s="76"/>
      <c r="B56" s="1"/>
      <c r="C56" s="122" t="s">
        <v>21</v>
      </c>
      <c r="D56" s="8"/>
      <c r="E56" s="131" t="s">
        <v>46</v>
      </c>
      <c r="F56" s="148"/>
      <c r="G56" s="138">
        <f t="shared" si="6"/>
        <v>0</v>
      </c>
      <c r="H56" s="139">
        <f t="shared" si="7"/>
        <v>0</v>
      </c>
      <c r="I56" s="14"/>
      <c r="J56" s="14"/>
      <c r="K56" s="14"/>
      <c r="L56" s="14"/>
      <c r="M56" s="14"/>
      <c r="N56" s="14"/>
      <c r="O56" s="14"/>
      <c r="P56" s="14"/>
      <c r="Q56" s="14"/>
      <c r="R56" s="14"/>
      <c r="S56" s="14"/>
      <c r="T56" s="14"/>
      <c r="U56" s="14"/>
      <c r="V56" s="14"/>
    </row>
    <row r="57" spans="1:23" x14ac:dyDescent="0.2">
      <c r="A57" s="76"/>
      <c r="B57" s="1"/>
      <c r="C57" s="122" t="s">
        <v>22</v>
      </c>
      <c r="D57" s="8"/>
      <c r="E57" s="131" t="s">
        <v>46</v>
      </c>
      <c r="F57" s="148"/>
      <c r="G57" s="138">
        <f t="shared" si="6"/>
        <v>0</v>
      </c>
      <c r="H57" s="139">
        <f t="shared" si="7"/>
        <v>0</v>
      </c>
      <c r="I57" s="14"/>
      <c r="J57" s="14"/>
      <c r="K57" s="14"/>
      <c r="L57" s="14"/>
      <c r="M57" s="14"/>
      <c r="N57" s="14"/>
      <c r="O57" s="14"/>
      <c r="P57" s="14"/>
      <c r="Q57" s="14"/>
      <c r="R57" s="14"/>
      <c r="S57" s="14"/>
      <c r="T57" s="14"/>
      <c r="U57" s="14"/>
      <c r="V57" s="14"/>
    </row>
    <row r="58" spans="1:23" x14ac:dyDescent="0.2">
      <c r="A58" s="76"/>
      <c r="B58" s="1"/>
      <c r="C58" s="122" t="s">
        <v>0</v>
      </c>
      <c r="D58" s="8"/>
      <c r="E58" s="131" t="s">
        <v>46</v>
      </c>
      <c r="F58" s="148"/>
      <c r="G58" s="138">
        <f t="shared" si="6"/>
        <v>0</v>
      </c>
      <c r="H58" s="139">
        <f t="shared" si="7"/>
        <v>0</v>
      </c>
      <c r="I58" s="14"/>
      <c r="J58" s="14"/>
      <c r="K58" s="14"/>
      <c r="L58" s="14"/>
      <c r="M58" s="14"/>
      <c r="N58" s="14"/>
      <c r="O58" s="14"/>
      <c r="P58" s="14"/>
      <c r="Q58" s="14"/>
      <c r="R58" s="14"/>
      <c r="S58" s="14"/>
      <c r="T58" s="14"/>
      <c r="U58" s="14"/>
      <c r="V58" s="14"/>
    </row>
    <row r="59" spans="1:23" x14ac:dyDescent="0.2">
      <c r="A59" s="76"/>
      <c r="B59" s="1"/>
      <c r="C59" s="122" t="s">
        <v>0</v>
      </c>
      <c r="D59" s="8"/>
      <c r="E59" s="131" t="s">
        <v>47</v>
      </c>
      <c r="F59" s="148"/>
      <c r="G59" s="138">
        <f t="shared" si="6"/>
        <v>0</v>
      </c>
      <c r="H59" s="139">
        <f t="shared" si="7"/>
        <v>0</v>
      </c>
      <c r="I59" s="14"/>
      <c r="J59" s="14"/>
      <c r="K59" s="14"/>
      <c r="L59" s="26"/>
      <c r="M59" s="14"/>
      <c r="N59" s="14"/>
      <c r="O59" s="14"/>
      <c r="P59" s="14"/>
      <c r="Q59" s="14"/>
      <c r="R59" s="14"/>
      <c r="S59" s="14"/>
      <c r="T59" s="14"/>
      <c r="U59" s="14"/>
      <c r="V59" s="14"/>
    </row>
    <row r="60" spans="1:23" x14ac:dyDescent="0.2">
      <c r="A60" s="76"/>
      <c r="B60" s="1"/>
      <c r="C60" s="122" t="s">
        <v>0</v>
      </c>
      <c r="D60" s="8"/>
      <c r="E60" s="131" t="s">
        <v>46</v>
      </c>
      <c r="F60" s="148"/>
      <c r="G60" s="138">
        <f t="shared" si="6"/>
        <v>0</v>
      </c>
      <c r="H60" s="139">
        <f t="shared" si="7"/>
        <v>0</v>
      </c>
      <c r="I60" s="14"/>
      <c r="J60" s="14"/>
      <c r="K60" s="14"/>
      <c r="L60" s="14"/>
      <c r="M60" s="14"/>
      <c r="N60" s="14"/>
      <c r="O60" s="14"/>
      <c r="P60" s="14"/>
      <c r="Q60" s="14"/>
      <c r="R60" s="14"/>
      <c r="S60" s="14"/>
      <c r="T60" s="14"/>
      <c r="U60" s="14"/>
      <c r="V60" s="14"/>
    </row>
    <row r="61" spans="1:23" x14ac:dyDescent="0.2">
      <c r="A61" s="76"/>
      <c r="B61" s="1"/>
      <c r="C61" s="122" t="s">
        <v>0</v>
      </c>
      <c r="D61" s="8"/>
      <c r="E61" s="131" t="s">
        <v>46</v>
      </c>
      <c r="F61" s="148"/>
      <c r="G61" s="138">
        <f t="shared" si="6"/>
        <v>0</v>
      </c>
      <c r="H61" s="139">
        <f t="shared" si="7"/>
        <v>0</v>
      </c>
      <c r="I61" s="14"/>
      <c r="J61" s="14"/>
      <c r="K61" s="14"/>
      <c r="L61" s="14"/>
      <c r="M61" s="14"/>
      <c r="N61" s="14"/>
      <c r="O61" s="14"/>
      <c r="P61" s="14"/>
      <c r="Q61" s="14"/>
      <c r="R61" s="14"/>
      <c r="S61" s="14"/>
      <c r="T61" s="14"/>
      <c r="U61" s="14"/>
      <c r="V61" s="14"/>
    </row>
    <row r="62" spans="1:23" x14ac:dyDescent="0.2">
      <c r="A62" s="76"/>
      <c r="B62" s="1"/>
      <c r="C62" s="122" t="s">
        <v>0</v>
      </c>
      <c r="D62" s="8"/>
      <c r="E62" s="131" t="s">
        <v>46</v>
      </c>
      <c r="F62" s="148"/>
      <c r="G62" s="138">
        <f t="shared" si="6"/>
        <v>0</v>
      </c>
      <c r="H62" s="139">
        <f t="shared" si="7"/>
        <v>0</v>
      </c>
      <c r="I62" s="14"/>
      <c r="J62" s="14"/>
      <c r="K62" s="14"/>
      <c r="L62" s="14"/>
      <c r="M62" s="14"/>
      <c r="N62" s="14"/>
      <c r="O62" s="14"/>
      <c r="P62" s="14"/>
      <c r="Q62" s="14"/>
      <c r="R62" s="14"/>
      <c r="S62" s="14"/>
      <c r="T62" s="14"/>
      <c r="U62" s="14"/>
      <c r="V62" s="14"/>
    </row>
    <row r="63" spans="1:23" x14ac:dyDescent="0.2">
      <c r="A63" s="76"/>
      <c r="B63" s="1"/>
      <c r="C63" s="123"/>
      <c r="D63" s="8"/>
      <c r="E63" s="127"/>
      <c r="F63" s="127"/>
      <c r="G63" s="138"/>
      <c r="H63" s="139"/>
      <c r="I63" s="14"/>
      <c r="J63" s="14"/>
      <c r="K63" s="14"/>
      <c r="L63" s="14"/>
      <c r="M63" s="14"/>
      <c r="N63" s="14"/>
      <c r="O63" s="14"/>
      <c r="P63" s="14"/>
      <c r="Q63" s="14"/>
      <c r="R63" s="14"/>
      <c r="S63" s="14"/>
      <c r="T63" s="14"/>
      <c r="U63" s="14"/>
      <c r="V63" s="14"/>
    </row>
    <row r="64" spans="1:23" x14ac:dyDescent="0.2">
      <c r="A64" s="76"/>
      <c r="B64" s="54"/>
      <c r="C64" s="121" t="s">
        <v>43</v>
      </c>
      <c r="D64" s="8"/>
      <c r="E64" s="127"/>
      <c r="F64" s="127"/>
      <c r="G64" s="137">
        <f>SUM(G65:G74)</f>
        <v>0</v>
      </c>
      <c r="H64" s="141">
        <f>SUM(H65:H74)</f>
        <v>0</v>
      </c>
      <c r="I64" s="14"/>
      <c r="J64" s="14"/>
      <c r="K64" s="14"/>
      <c r="L64" s="14"/>
      <c r="M64" s="14"/>
      <c r="N64" s="14"/>
      <c r="O64" s="14"/>
      <c r="P64" s="14"/>
      <c r="Q64" s="14"/>
      <c r="R64" s="14"/>
      <c r="S64" s="14"/>
      <c r="T64" s="14"/>
      <c r="U64" s="14"/>
      <c r="V64" s="14"/>
      <c r="W64" s="13"/>
    </row>
    <row r="65" spans="1:22" x14ac:dyDescent="0.2">
      <c r="A65" s="76"/>
      <c r="B65" s="1"/>
      <c r="C65" s="122" t="s">
        <v>23</v>
      </c>
      <c r="D65" s="8"/>
      <c r="E65" s="131" t="s">
        <v>46</v>
      </c>
      <c r="F65" s="148"/>
      <c r="G65" s="138">
        <f t="shared" ref="G65:G74" si="8">VLOOKUP(E65,QBCALC,2,FALSE)*F65</f>
        <v>0</v>
      </c>
      <c r="H65" s="139">
        <f t="shared" ref="H65:H74" si="9">VLOOKUP(E65,QBCALC,3,FALSE)*F65</f>
        <v>0</v>
      </c>
      <c r="I65" s="14"/>
      <c r="J65" s="14"/>
      <c r="K65" s="14"/>
      <c r="L65" s="14"/>
      <c r="M65" s="14"/>
      <c r="N65" s="14"/>
      <c r="O65" s="14"/>
      <c r="P65" s="14"/>
      <c r="Q65" s="14"/>
      <c r="R65" s="14"/>
      <c r="S65" s="14"/>
      <c r="T65" s="14"/>
      <c r="U65" s="14"/>
      <c r="V65" s="14"/>
    </row>
    <row r="66" spans="1:22" x14ac:dyDescent="0.2">
      <c r="A66" s="76"/>
      <c r="B66" s="1"/>
      <c r="C66" s="122" t="s">
        <v>25</v>
      </c>
      <c r="D66" s="8"/>
      <c r="E66" s="131" t="s">
        <v>48</v>
      </c>
      <c r="F66" s="148"/>
      <c r="G66" s="138">
        <f t="shared" si="8"/>
        <v>0</v>
      </c>
      <c r="H66" s="139">
        <f t="shared" si="9"/>
        <v>0</v>
      </c>
      <c r="I66" s="14"/>
      <c r="J66" s="14"/>
      <c r="K66" s="14"/>
      <c r="L66" s="14"/>
      <c r="M66" s="14"/>
      <c r="N66" s="14"/>
      <c r="O66" s="14"/>
      <c r="P66" s="14"/>
      <c r="Q66" s="14"/>
      <c r="R66" s="14"/>
      <c r="S66" s="14"/>
      <c r="T66" s="14"/>
      <c r="U66" s="14"/>
      <c r="V66" s="14"/>
    </row>
    <row r="67" spans="1:22" x14ac:dyDescent="0.2">
      <c r="A67" s="76"/>
      <c r="B67" s="1"/>
      <c r="C67" s="122" t="s">
        <v>26</v>
      </c>
      <c r="D67" s="8"/>
      <c r="E67" s="131" t="s">
        <v>46</v>
      </c>
      <c r="F67" s="148"/>
      <c r="G67" s="138">
        <f t="shared" si="8"/>
        <v>0</v>
      </c>
      <c r="H67" s="139">
        <f t="shared" si="9"/>
        <v>0</v>
      </c>
      <c r="I67" s="14"/>
      <c r="J67" s="14"/>
      <c r="K67" s="14"/>
      <c r="L67" s="14"/>
      <c r="M67" s="14"/>
      <c r="N67" s="14"/>
      <c r="O67" s="14"/>
      <c r="P67" s="14"/>
      <c r="Q67" s="14"/>
      <c r="R67" s="14"/>
      <c r="S67" s="14"/>
      <c r="T67" s="14"/>
      <c r="U67" s="14"/>
      <c r="V67" s="14"/>
    </row>
    <row r="68" spans="1:22" x14ac:dyDescent="0.2">
      <c r="A68" s="76"/>
      <c r="B68" s="1"/>
      <c r="C68" s="122" t="s">
        <v>27</v>
      </c>
      <c r="D68" s="8"/>
      <c r="E68" s="131" t="s">
        <v>46</v>
      </c>
      <c r="F68" s="148"/>
      <c r="G68" s="138">
        <f t="shared" si="8"/>
        <v>0</v>
      </c>
      <c r="H68" s="139">
        <f t="shared" si="9"/>
        <v>0</v>
      </c>
      <c r="I68" s="14"/>
      <c r="J68" s="14"/>
      <c r="K68" s="14"/>
      <c r="L68" s="14"/>
      <c r="M68" s="14"/>
      <c r="N68" s="14"/>
      <c r="O68" s="14"/>
      <c r="P68" s="14"/>
      <c r="Q68" s="14"/>
      <c r="R68" s="14"/>
      <c r="S68" s="14"/>
      <c r="T68" s="14"/>
      <c r="U68" s="14"/>
      <c r="V68" s="14"/>
    </row>
    <row r="69" spans="1:22" x14ac:dyDescent="0.2">
      <c r="A69" s="76"/>
      <c r="B69" s="1"/>
      <c r="C69" s="122" t="s">
        <v>28</v>
      </c>
      <c r="D69" s="8"/>
      <c r="E69" s="131" t="s">
        <v>46</v>
      </c>
      <c r="F69" s="148"/>
      <c r="G69" s="138">
        <f t="shared" si="8"/>
        <v>0</v>
      </c>
      <c r="H69" s="139">
        <f t="shared" si="9"/>
        <v>0</v>
      </c>
      <c r="I69" s="14"/>
      <c r="J69" s="14"/>
      <c r="K69" s="14"/>
      <c r="L69" s="14"/>
      <c r="M69" s="14"/>
      <c r="N69" s="14"/>
      <c r="O69" s="14"/>
      <c r="P69" s="14"/>
      <c r="Q69" s="14"/>
      <c r="R69" s="14"/>
      <c r="S69" s="14"/>
      <c r="T69" s="14"/>
      <c r="U69" s="14"/>
      <c r="V69" s="14"/>
    </row>
    <row r="70" spans="1:22" x14ac:dyDescent="0.2">
      <c r="A70" s="76"/>
      <c r="B70" s="1"/>
      <c r="C70" s="122" t="s">
        <v>29</v>
      </c>
      <c r="D70" s="8"/>
      <c r="E70" s="131" t="s">
        <v>45</v>
      </c>
      <c r="F70" s="148"/>
      <c r="G70" s="138">
        <f t="shared" si="8"/>
        <v>0</v>
      </c>
      <c r="H70" s="139">
        <f t="shared" si="9"/>
        <v>0</v>
      </c>
      <c r="I70" s="14"/>
      <c r="J70" s="14"/>
      <c r="K70" s="14"/>
      <c r="L70" s="14"/>
      <c r="M70" s="14"/>
      <c r="N70" s="14"/>
      <c r="O70" s="14"/>
      <c r="P70" s="14"/>
      <c r="Q70" s="14"/>
      <c r="R70" s="14"/>
      <c r="S70" s="14"/>
      <c r="T70" s="14"/>
      <c r="U70" s="14"/>
      <c r="V70" s="14"/>
    </row>
    <row r="71" spans="1:22" x14ac:dyDescent="0.2">
      <c r="A71" s="76"/>
      <c r="B71" s="1"/>
      <c r="C71" s="122" t="s">
        <v>30</v>
      </c>
      <c r="D71" s="8"/>
      <c r="E71" s="131" t="s">
        <v>49</v>
      </c>
      <c r="F71" s="148"/>
      <c r="G71" s="138">
        <f t="shared" si="8"/>
        <v>0</v>
      </c>
      <c r="H71" s="139">
        <f t="shared" si="9"/>
        <v>0</v>
      </c>
      <c r="I71" s="14"/>
      <c r="J71" s="14"/>
      <c r="K71" s="14"/>
      <c r="L71" s="14"/>
      <c r="M71" s="14"/>
      <c r="N71" s="14"/>
      <c r="O71" s="14"/>
      <c r="P71" s="14"/>
      <c r="Q71" s="14"/>
      <c r="R71" s="14"/>
      <c r="S71" s="14"/>
      <c r="T71" s="14"/>
      <c r="U71" s="14"/>
      <c r="V71" s="14"/>
    </row>
    <row r="72" spans="1:22" x14ac:dyDescent="0.2">
      <c r="A72" s="76"/>
      <c r="B72" s="1"/>
      <c r="C72" s="122" t="s">
        <v>0</v>
      </c>
      <c r="D72" s="8"/>
      <c r="E72" s="131" t="s">
        <v>46</v>
      </c>
      <c r="F72" s="148"/>
      <c r="G72" s="138">
        <f t="shared" si="8"/>
        <v>0</v>
      </c>
      <c r="H72" s="139">
        <f t="shared" si="9"/>
        <v>0</v>
      </c>
      <c r="I72" s="14"/>
      <c r="J72" s="14"/>
      <c r="K72" s="14"/>
      <c r="L72" s="14"/>
      <c r="M72" s="14"/>
      <c r="N72" s="14"/>
      <c r="O72" s="14"/>
      <c r="P72" s="14"/>
      <c r="Q72" s="14"/>
      <c r="R72" s="14"/>
      <c r="S72" s="14"/>
      <c r="T72" s="14"/>
      <c r="U72" s="14"/>
      <c r="V72" s="14"/>
    </row>
    <row r="73" spans="1:22" x14ac:dyDescent="0.2">
      <c r="A73" s="76"/>
      <c r="B73" s="1"/>
      <c r="C73" s="122" t="s">
        <v>0</v>
      </c>
      <c r="D73" s="8"/>
      <c r="E73" s="131" t="s">
        <v>46</v>
      </c>
      <c r="F73" s="148"/>
      <c r="G73" s="138">
        <f t="shared" si="8"/>
        <v>0</v>
      </c>
      <c r="H73" s="139">
        <f t="shared" si="9"/>
        <v>0</v>
      </c>
      <c r="I73" s="14"/>
      <c r="J73" s="14"/>
      <c r="K73" s="14"/>
      <c r="L73" s="14"/>
      <c r="M73" s="14"/>
      <c r="N73" s="14"/>
      <c r="O73" s="14"/>
      <c r="P73" s="14"/>
      <c r="Q73" s="14"/>
      <c r="R73" s="14"/>
      <c r="S73" s="14"/>
      <c r="T73" s="14"/>
      <c r="U73" s="14"/>
      <c r="V73" s="14"/>
    </row>
    <row r="74" spans="1:22" x14ac:dyDescent="0.2">
      <c r="A74" s="76"/>
      <c r="B74" s="1"/>
      <c r="C74" s="122" t="s">
        <v>0</v>
      </c>
      <c r="D74" s="8"/>
      <c r="E74" s="131" t="s">
        <v>46</v>
      </c>
      <c r="F74" s="148"/>
      <c r="G74" s="138">
        <f t="shared" si="8"/>
        <v>0</v>
      </c>
      <c r="H74" s="139">
        <f t="shared" si="9"/>
        <v>0</v>
      </c>
      <c r="I74" s="14"/>
      <c r="J74" s="14"/>
      <c r="K74" s="14"/>
      <c r="L74" s="14"/>
      <c r="M74" s="14"/>
      <c r="N74" s="14"/>
      <c r="O74" s="14"/>
      <c r="P74" s="14"/>
      <c r="Q74" s="14"/>
      <c r="R74" s="14"/>
      <c r="S74" s="14"/>
      <c r="T74" s="14"/>
      <c r="U74" s="14"/>
      <c r="V74" s="14"/>
    </row>
    <row r="75" spans="1:22" x14ac:dyDescent="0.2">
      <c r="A75" s="76"/>
      <c r="B75" s="1"/>
      <c r="C75" s="123"/>
      <c r="D75" s="8"/>
      <c r="E75" s="127"/>
      <c r="F75" s="127"/>
      <c r="G75" s="127"/>
      <c r="H75" s="140"/>
      <c r="I75" s="14"/>
      <c r="J75" s="14"/>
      <c r="K75" s="14"/>
      <c r="L75" s="14"/>
      <c r="M75" s="14"/>
      <c r="N75" s="14"/>
      <c r="O75" s="14"/>
      <c r="P75" s="14"/>
      <c r="Q75" s="14"/>
      <c r="R75" s="14"/>
      <c r="S75" s="14"/>
      <c r="T75" s="14"/>
      <c r="U75" s="14"/>
      <c r="V75" s="14"/>
    </row>
    <row r="76" spans="1:22" x14ac:dyDescent="0.2">
      <c r="A76" s="76"/>
      <c r="B76" s="54"/>
      <c r="C76" s="121" t="s">
        <v>161</v>
      </c>
      <c r="D76" s="8"/>
      <c r="E76" s="127"/>
      <c r="F76" s="127"/>
      <c r="G76" s="137">
        <f>SUM(G77:G86)</f>
        <v>0</v>
      </c>
      <c r="H76" s="141">
        <f>SUM(H77:H86)</f>
        <v>0</v>
      </c>
      <c r="I76" s="14"/>
      <c r="J76" s="14"/>
      <c r="K76" s="14"/>
      <c r="L76" s="14"/>
      <c r="M76" s="14"/>
      <c r="N76" s="14"/>
      <c r="O76" s="14"/>
      <c r="P76" s="14"/>
      <c r="Q76" s="14"/>
      <c r="R76" s="14"/>
      <c r="S76" s="14"/>
      <c r="T76" s="14"/>
      <c r="U76" s="14"/>
      <c r="V76" s="14"/>
    </row>
    <row r="77" spans="1:22" x14ac:dyDescent="0.2">
      <c r="A77" s="76"/>
      <c r="B77" s="1"/>
      <c r="C77" s="122" t="s">
        <v>24</v>
      </c>
      <c r="D77" s="8"/>
      <c r="E77" s="131" t="s">
        <v>46</v>
      </c>
      <c r="F77" s="148"/>
      <c r="G77" s="138">
        <f t="shared" ref="G77:G86" si="10">VLOOKUP(E77,QBCALC,2,FALSE)*F77</f>
        <v>0</v>
      </c>
      <c r="H77" s="139">
        <f t="shared" ref="H77:H86" si="11">VLOOKUP(E77,QBCALC,3,FALSE)*F77</f>
        <v>0</v>
      </c>
      <c r="I77" s="14"/>
      <c r="J77" s="14"/>
      <c r="K77" s="14"/>
      <c r="L77" s="14"/>
      <c r="M77" s="14"/>
      <c r="N77" s="14"/>
      <c r="O77" s="14"/>
      <c r="P77" s="14"/>
      <c r="Q77" s="14"/>
      <c r="R77" s="14"/>
      <c r="S77" s="14"/>
      <c r="T77" s="14"/>
      <c r="U77" s="14"/>
      <c r="V77" s="14"/>
    </row>
    <row r="78" spans="1:22" x14ac:dyDescent="0.2">
      <c r="A78" s="76"/>
      <c r="B78" s="1"/>
      <c r="C78" s="122" t="s">
        <v>162</v>
      </c>
      <c r="D78" s="8"/>
      <c r="E78" s="131" t="s">
        <v>45</v>
      </c>
      <c r="F78" s="148"/>
      <c r="G78" s="138">
        <f t="shared" si="10"/>
        <v>0</v>
      </c>
      <c r="H78" s="139">
        <f t="shared" si="11"/>
        <v>0</v>
      </c>
      <c r="I78" s="14"/>
      <c r="J78" s="14"/>
      <c r="K78" s="14"/>
      <c r="L78" s="14"/>
      <c r="M78" s="14"/>
      <c r="N78" s="14"/>
      <c r="O78" s="14"/>
      <c r="P78" s="14"/>
      <c r="Q78" s="14"/>
      <c r="R78" s="14"/>
      <c r="S78" s="14"/>
      <c r="T78" s="14"/>
      <c r="U78" s="14"/>
      <c r="V78" s="14"/>
    </row>
    <row r="79" spans="1:22" x14ac:dyDescent="0.2">
      <c r="A79" s="76"/>
      <c r="B79" s="1"/>
      <c r="C79" s="122" t="s">
        <v>163</v>
      </c>
      <c r="D79" s="8"/>
      <c r="E79" s="131" t="s">
        <v>45</v>
      </c>
      <c r="F79" s="148"/>
      <c r="G79" s="138">
        <f t="shared" si="10"/>
        <v>0</v>
      </c>
      <c r="H79" s="139">
        <f t="shared" si="11"/>
        <v>0</v>
      </c>
      <c r="I79" s="14"/>
      <c r="J79" s="14"/>
      <c r="K79" s="14"/>
      <c r="L79" s="14"/>
      <c r="M79" s="14"/>
      <c r="N79" s="14"/>
      <c r="O79" s="14"/>
      <c r="P79" s="14"/>
      <c r="Q79" s="14"/>
      <c r="R79" s="14"/>
      <c r="S79" s="14"/>
      <c r="T79" s="14"/>
      <c r="U79" s="14"/>
      <c r="V79" s="14"/>
    </row>
    <row r="80" spans="1:22" x14ac:dyDescent="0.2">
      <c r="A80" s="76"/>
      <c r="B80" s="1"/>
      <c r="C80" s="122" t="s">
        <v>164</v>
      </c>
      <c r="D80" s="8"/>
      <c r="E80" s="131" t="s">
        <v>45</v>
      </c>
      <c r="F80" s="148"/>
      <c r="G80" s="138">
        <f t="shared" si="10"/>
        <v>0</v>
      </c>
      <c r="H80" s="139">
        <f t="shared" si="11"/>
        <v>0</v>
      </c>
      <c r="I80" s="14"/>
      <c r="J80" s="14"/>
      <c r="K80" s="14"/>
      <c r="L80" s="14"/>
      <c r="M80" s="14"/>
      <c r="N80" s="14"/>
      <c r="O80" s="14"/>
      <c r="P80" s="14"/>
      <c r="Q80" s="14"/>
      <c r="R80" s="14"/>
      <c r="S80" s="14"/>
      <c r="T80" s="14"/>
      <c r="U80" s="14"/>
      <c r="V80" s="14"/>
    </row>
    <row r="81" spans="1:22" x14ac:dyDescent="0.2">
      <c r="A81" s="76"/>
      <c r="B81" s="1"/>
      <c r="C81" s="122" t="s">
        <v>165</v>
      </c>
      <c r="D81" s="8"/>
      <c r="E81" s="131" t="s">
        <v>45</v>
      </c>
      <c r="F81" s="148"/>
      <c r="G81" s="138">
        <f t="shared" si="10"/>
        <v>0</v>
      </c>
      <c r="H81" s="139">
        <f t="shared" si="11"/>
        <v>0</v>
      </c>
      <c r="I81" s="14"/>
      <c r="J81" s="14"/>
      <c r="K81" s="14"/>
      <c r="L81" s="14"/>
      <c r="M81" s="14"/>
      <c r="N81" s="14"/>
      <c r="O81" s="14"/>
      <c r="P81" s="14"/>
      <c r="Q81" s="14"/>
      <c r="R81" s="14"/>
      <c r="S81" s="14"/>
      <c r="T81" s="14"/>
      <c r="U81" s="14"/>
      <c r="V81" s="14"/>
    </row>
    <row r="82" spans="1:22" x14ac:dyDescent="0.2">
      <c r="A82" s="76"/>
      <c r="B82" s="1"/>
      <c r="C82" s="122" t="s">
        <v>9</v>
      </c>
      <c r="D82" s="8"/>
      <c r="E82" s="131" t="s">
        <v>46</v>
      </c>
      <c r="F82" s="148"/>
      <c r="G82" s="138">
        <f t="shared" si="10"/>
        <v>0</v>
      </c>
      <c r="H82" s="139">
        <f t="shared" si="11"/>
        <v>0</v>
      </c>
      <c r="I82" s="14"/>
      <c r="J82" s="14"/>
      <c r="K82" s="14"/>
      <c r="L82" s="14"/>
      <c r="M82" s="14"/>
      <c r="N82" s="14"/>
      <c r="O82" s="14"/>
      <c r="P82" s="14"/>
      <c r="Q82" s="14"/>
      <c r="R82" s="14"/>
      <c r="S82" s="14"/>
      <c r="T82" s="14"/>
      <c r="U82" s="14"/>
      <c r="V82" s="14"/>
    </row>
    <row r="83" spans="1:22" x14ac:dyDescent="0.2">
      <c r="A83" s="76"/>
      <c r="B83" s="1"/>
      <c r="C83" s="122" t="s">
        <v>0</v>
      </c>
      <c r="D83" s="8"/>
      <c r="E83" s="131" t="s">
        <v>45</v>
      </c>
      <c r="F83" s="148"/>
      <c r="G83" s="138">
        <f t="shared" si="10"/>
        <v>0</v>
      </c>
      <c r="H83" s="139">
        <f t="shared" si="11"/>
        <v>0</v>
      </c>
      <c r="I83" s="14"/>
      <c r="J83" s="14"/>
      <c r="K83" s="14"/>
      <c r="L83" s="14"/>
      <c r="M83" s="14"/>
      <c r="N83" s="14"/>
      <c r="O83" s="14"/>
      <c r="P83" s="14"/>
      <c r="Q83" s="14"/>
      <c r="R83" s="14"/>
      <c r="S83" s="14"/>
      <c r="T83" s="14"/>
      <c r="U83" s="14"/>
      <c r="V83" s="14"/>
    </row>
    <row r="84" spans="1:22" x14ac:dyDescent="0.2">
      <c r="A84" s="76"/>
      <c r="B84" s="1"/>
      <c r="C84" s="122" t="s">
        <v>0</v>
      </c>
      <c r="D84" s="8"/>
      <c r="E84" s="131" t="s">
        <v>49</v>
      </c>
      <c r="F84" s="148"/>
      <c r="G84" s="138">
        <f t="shared" si="10"/>
        <v>0</v>
      </c>
      <c r="H84" s="139">
        <f t="shared" si="11"/>
        <v>0</v>
      </c>
      <c r="I84" s="14"/>
      <c r="J84" s="14"/>
      <c r="K84" s="14"/>
      <c r="L84" s="14"/>
      <c r="M84" s="14"/>
      <c r="N84" s="14"/>
      <c r="O84" s="14"/>
      <c r="P84" s="14"/>
      <c r="Q84" s="14"/>
      <c r="R84" s="14"/>
      <c r="S84" s="14"/>
      <c r="T84" s="14"/>
      <c r="U84" s="14"/>
      <c r="V84" s="14"/>
    </row>
    <row r="85" spans="1:22" x14ac:dyDescent="0.2">
      <c r="A85" s="76"/>
      <c r="B85" s="1"/>
      <c r="C85" s="122" t="s">
        <v>0</v>
      </c>
      <c r="D85" s="8"/>
      <c r="E85" s="131" t="s">
        <v>46</v>
      </c>
      <c r="F85" s="148"/>
      <c r="G85" s="138">
        <f t="shared" si="10"/>
        <v>0</v>
      </c>
      <c r="H85" s="139">
        <f t="shared" si="11"/>
        <v>0</v>
      </c>
      <c r="I85" s="14"/>
      <c r="J85" s="14"/>
      <c r="K85" s="14"/>
      <c r="L85" s="14"/>
      <c r="M85" s="14"/>
      <c r="N85" s="14"/>
      <c r="O85" s="14"/>
      <c r="P85" s="14"/>
      <c r="Q85" s="14"/>
      <c r="R85" s="14"/>
      <c r="S85" s="14"/>
      <c r="T85" s="14"/>
      <c r="U85" s="14"/>
      <c r="V85" s="14"/>
    </row>
    <row r="86" spans="1:22" x14ac:dyDescent="0.2">
      <c r="A86" s="76"/>
      <c r="B86" s="1"/>
      <c r="C86" s="122" t="s">
        <v>0</v>
      </c>
      <c r="D86" s="8"/>
      <c r="E86" s="131" t="s">
        <v>46</v>
      </c>
      <c r="F86" s="148"/>
      <c r="G86" s="138">
        <f t="shared" si="10"/>
        <v>0</v>
      </c>
      <c r="H86" s="139">
        <f t="shared" si="11"/>
        <v>0</v>
      </c>
      <c r="I86" s="14"/>
      <c r="J86" s="14"/>
      <c r="K86" s="14"/>
      <c r="L86" s="14"/>
      <c r="M86" s="14"/>
      <c r="N86" s="14"/>
      <c r="O86" s="14"/>
      <c r="P86" s="14"/>
      <c r="Q86" s="14"/>
      <c r="R86" s="14"/>
      <c r="S86" s="14"/>
      <c r="T86" s="14"/>
      <c r="U86" s="14"/>
      <c r="V86" s="14"/>
    </row>
    <row r="87" spans="1:22" x14ac:dyDescent="0.2">
      <c r="A87" s="76"/>
      <c r="B87" s="1"/>
      <c r="C87" s="123"/>
      <c r="D87" s="8"/>
      <c r="E87" s="127"/>
      <c r="F87" s="127"/>
      <c r="G87" s="127"/>
      <c r="H87" s="140"/>
      <c r="I87" s="14"/>
      <c r="J87" s="14"/>
      <c r="K87" s="14"/>
      <c r="L87" s="14"/>
      <c r="M87" s="14"/>
      <c r="N87" s="14"/>
      <c r="O87" s="14"/>
      <c r="P87" s="14"/>
      <c r="Q87" s="14"/>
      <c r="R87" s="14"/>
      <c r="S87" s="14"/>
      <c r="T87" s="14"/>
      <c r="U87" s="14"/>
      <c r="V87" s="14"/>
    </row>
    <row r="88" spans="1:22" x14ac:dyDescent="0.2">
      <c r="A88" s="76"/>
      <c r="B88" s="54"/>
      <c r="C88" s="121" t="s">
        <v>166</v>
      </c>
      <c r="D88" s="8"/>
      <c r="E88" s="127"/>
      <c r="F88" s="127"/>
      <c r="G88" s="137">
        <f>SUM(G89:G98)</f>
        <v>0</v>
      </c>
      <c r="H88" s="141">
        <f>SUM(H89:H98)</f>
        <v>0</v>
      </c>
      <c r="I88" s="14"/>
      <c r="J88" s="14"/>
      <c r="K88" s="14"/>
      <c r="L88" s="14"/>
      <c r="M88" s="14"/>
      <c r="N88" s="14"/>
      <c r="O88" s="14"/>
      <c r="P88" s="14"/>
      <c r="Q88" s="14"/>
      <c r="R88" s="14"/>
      <c r="S88" s="14"/>
      <c r="T88" s="14"/>
      <c r="U88" s="14"/>
      <c r="V88" s="14"/>
    </row>
    <row r="89" spans="1:22" x14ac:dyDescent="0.2">
      <c r="A89" s="76"/>
      <c r="B89" s="1"/>
      <c r="C89" s="122" t="s">
        <v>167</v>
      </c>
      <c r="D89" s="8"/>
      <c r="E89" s="131" t="s">
        <v>46</v>
      </c>
      <c r="F89" s="148"/>
      <c r="G89" s="138">
        <f t="shared" ref="G89:G98" si="12">VLOOKUP(E89,QBCALC,2,FALSE)*F89</f>
        <v>0</v>
      </c>
      <c r="H89" s="139">
        <f t="shared" ref="H89:H98" si="13">VLOOKUP(E89,QBCALC,3,FALSE)*F89</f>
        <v>0</v>
      </c>
      <c r="I89" s="14"/>
      <c r="J89" s="14"/>
      <c r="K89" s="14"/>
      <c r="L89" s="14"/>
      <c r="M89" s="14"/>
      <c r="N89" s="14"/>
      <c r="O89" s="14"/>
      <c r="P89" s="14"/>
      <c r="Q89" s="14"/>
      <c r="R89" s="14"/>
      <c r="S89" s="14"/>
      <c r="T89" s="14"/>
      <c r="U89" s="14"/>
      <c r="V89" s="14"/>
    </row>
    <row r="90" spans="1:22" x14ac:dyDescent="0.2">
      <c r="A90" s="76"/>
      <c r="B90" s="1"/>
      <c r="C90" s="122" t="s">
        <v>168</v>
      </c>
      <c r="D90" s="8"/>
      <c r="E90" s="131" t="s">
        <v>46</v>
      </c>
      <c r="F90" s="148"/>
      <c r="G90" s="138">
        <f t="shared" si="12"/>
        <v>0</v>
      </c>
      <c r="H90" s="139">
        <f t="shared" si="13"/>
        <v>0</v>
      </c>
      <c r="I90" s="14"/>
      <c r="J90" s="14"/>
      <c r="K90" s="14"/>
      <c r="L90" s="14"/>
      <c r="M90" s="14"/>
      <c r="N90" s="14"/>
      <c r="O90" s="14"/>
      <c r="P90" s="14"/>
      <c r="Q90" s="14"/>
      <c r="R90" s="14"/>
      <c r="S90" s="14"/>
      <c r="T90" s="14"/>
      <c r="U90" s="14"/>
      <c r="V90" s="14"/>
    </row>
    <row r="91" spans="1:22" x14ac:dyDescent="0.2">
      <c r="A91" s="76"/>
      <c r="B91" s="1"/>
      <c r="C91" s="122" t="s">
        <v>169</v>
      </c>
      <c r="D91" s="8"/>
      <c r="E91" s="131" t="s">
        <v>46</v>
      </c>
      <c r="F91" s="148"/>
      <c r="G91" s="138">
        <f t="shared" si="12"/>
        <v>0</v>
      </c>
      <c r="H91" s="139">
        <f t="shared" si="13"/>
        <v>0</v>
      </c>
      <c r="I91" s="14"/>
      <c r="J91" s="14"/>
      <c r="K91" s="14"/>
      <c r="L91" s="14"/>
      <c r="M91" s="14"/>
      <c r="N91" s="14"/>
      <c r="O91" s="14"/>
      <c r="P91" s="14"/>
      <c r="Q91" s="14"/>
      <c r="R91" s="14"/>
      <c r="S91" s="14"/>
      <c r="T91" s="14"/>
      <c r="U91" s="14"/>
      <c r="V91" s="14"/>
    </row>
    <row r="92" spans="1:22" x14ac:dyDescent="0.2">
      <c r="A92" s="76"/>
      <c r="B92" s="1"/>
      <c r="C92" s="122" t="s">
        <v>170</v>
      </c>
      <c r="D92" s="8"/>
      <c r="E92" s="131" t="s">
        <v>46</v>
      </c>
      <c r="F92" s="148"/>
      <c r="G92" s="138">
        <f t="shared" si="12"/>
        <v>0</v>
      </c>
      <c r="H92" s="139">
        <f t="shared" si="13"/>
        <v>0</v>
      </c>
      <c r="I92" s="14"/>
      <c r="J92" s="14"/>
      <c r="K92" s="14"/>
      <c r="L92" s="14"/>
      <c r="M92" s="14"/>
      <c r="N92" s="14"/>
      <c r="O92" s="14"/>
      <c r="P92" s="14"/>
      <c r="Q92" s="14"/>
      <c r="R92" s="14"/>
      <c r="S92" s="14"/>
      <c r="T92" s="14"/>
      <c r="U92" s="14"/>
      <c r="V92" s="14"/>
    </row>
    <row r="93" spans="1:22" x14ac:dyDescent="0.2">
      <c r="A93" s="76"/>
      <c r="B93" s="1"/>
      <c r="C93" s="122" t="s">
        <v>34</v>
      </c>
      <c r="D93" s="8"/>
      <c r="E93" s="131" t="s">
        <v>46</v>
      </c>
      <c r="F93" s="148"/>
      <c r="G93" s="138">
        <f t="shared" si="12"/>
        <v>0</v>
      </c>
      <c r="H93" s="139">
        <f t="shared" si="13"/>
        <v>0</v>
      </c>
      <c r="I93" s="14"/>
      <c r="J93" s="14"/>
      <c r="K93" s="14"/>
      <c r="L93" s="14"/>
      <c r="M93" s="14"/>
      <c r="N93" s="14"/>
      <c r="O93" s="14"/>
      <c r="P93" s="14"/>
      <c r="Q93" s="14"/>
      <c r="R93" s="14"/>
      <c r="S93" s="14"/>
      <c r="T93" s="14"/>
      <c r="U93" s="14"/>
      <c r="V93" s="14"/>
    </row>
    <row r="94" spans="1:22" x14ac:dyDescent="0.2">
      <c r="A94" s="76"/>
      <c r="B94" s="1"/>
      <c r="C94" s="122" t="s">
        <v>171</v>
      </c>
      <c r="D94" s="8"/>
      <c r="E94" s="131" t="s">
        <v>46</v>
      </c>
      <c r="F94" s="148"/>
      <c r="G94" s="138">
        <f t="shared" si="12"/>
        <v>0</v>
      </c>
      <c r="H94" s="139">
        <f t="shared" si="13"/>
        <v>0</v>
      </c>
      <c r="I94" s="14"/>
      <c r="J94" s="14"/>
      <c r="K94" s="14"/>
      <c r="L94" s="14"/>
      <c r="M94" s="14"/>
      <c r="N94" s="14"/>
      <c r="O94" s="14"/>
      <c r="P94" s="14"/>
      <c r="Q94" s="14"/>
      <c r="R94" s="14"/>
      <c r="S94" s="14"/>
      <c r="T94" s="14"/>
      <c r="U94" s="14"/>
      <c r="V94" s="14"/>
    </row>
    <row r="95" spans="1:22" x14ac:dyDescent="0.2">
      <c r="A95" s="76"/>
      <c r="B95" s="1"/>
      <c r="C95" s="122" t="s">
        <v>0</v>
      </c>
      <c r="D95" s="8"/>
      <c r="E95" s="131" t="s">
        <v>175</v>
      </c>
      <c r="F95" s="148"/>
      <c r="G95" s="138">
        <f t="shared" si="12"/>
        <v>0</v>
      </c>
      <c r="H95" s="139">
        <f t="shared" si="13"/>
        <v>0</v>
      </c>
      <c r="I95" s="14"/>
      <c r="J95" s="14"/>
      <c r="K95" s="14"/>
      <c r="L95" s="14"/>
      <c r="M95" s="14"/>
      <c r="N95" s="14"/>
      <c r="O95" s="14"/>
      <c r="P95" s="14"/>
      <c r="Q95" s="14"/>
      <c r="R95" s="14"/>
      <c r="S95" s="14"/>
      <c r="T95" s="14"/>
      <c r="U95" s="14"/>
      <c r="V95" s="14"/>
    </row>
    <row r="96" spans="1:22" x14ac:dyDescent="0.2">
      <c r="A96" s="76"/>
      <c r="B96" s="1"/>
      <c r="C96" s="122" t="s">
        <v>0</v>
      </c>
      <c r="D96" s="8"/>
      <c r="E96" s="131" t="s">
        <v>49</v>
      </c>
      <c r="F96" s="148"/>
      <c r="G96" s="138">
        <f t="shared" si="12"/>
        <v>0</v>
      </c>
      <c r="H96" s="139">
        <f t="shared" si="13"/>
        <v>0</v>
      </c>
      <c r="I96" s="14"/>
      <c r="J96" s="14"/>
      <c r="K96" s="14"/>
      <c r="L96" s="14"/>
      <c r="M96" s="14"/>
      <c r="N96" s="14"/>
      <c r="O96" s="14"/>
      <c r="P96" s="14"/>
      <c r="Q96" s="14"/>
      <c r="R96" s="14"/>
      <c r="S96" s="14"/>
      <c r="T96" s="14"/>
      <c r="U96" s="14"/>
      <c r="V96" s="14"/>
    </row>
    <row r="97" spans="1:22" x14ac:dyDescent="0.2">
      <c r="A97" s="76"/>
      <c r="B97" s="1"/>
      <c r="C97" s="122" t="s">
        <v>0</v>
      </c>
      <c r="D97" s="8"/>
      <c r="E97" s="131" t="s">
        <v>46</v>
      </c>
      <c r="F97" s="148"/>
      <c r="G97" s="138">
        <f t="shared" si="12"/>
        <v>0</v>
      </c>
      <c r="H97" s="139">
        <f t="shared" si="13"/>
        <v>0</v>
      </c>
      <c r="I97" s="14"/>
      <c r="J97" s="14"/>
      <c r="K97" s="14"/>
      <c r="L97" s="14"/>
      <c r="M97" s="14"/>
      <c r="N97" s="14"/>
      <c r="O97" s="14"/>
      <c r="P97" s="14"/>
      <c r="Q97" s="14"/>
      <c r="R97" s="14"/>
      <c r="S97" s="14"/>
      <c r="T97" s="14"/>
      <c r="U97" s="14"/>
      <c r="V97" s="14"/>
    </row>
    <row r="98" spans="1:22" x14ac:dyDescent="0.2">
      <c r="A98" s="76"/>
      <c r="B98" s="1"/>
      <c r="C98" s="122" t="s">
        <v>0</v>
      </c>
      <c r="D98" s="8"/>
      <c r="E98" s="131" t="s">
        <v>46</v>
      </c>
      <c r="F98" s="148"/>
      <c r="G98" s="138">
        <f t="shared" si="12"/>
        <v>0</v>
      </c>
      <c r="H98" s="139">
        <f t="shared" si="13"/>
        <v>0</v>
      </c>
      <c r="I98" s="14"/>
      <c r="J98" s="14"/>
      <c r="K98" s="14"/>
      <c r="L98" s="14"/>
      <c r="M98" s="14"/>
      <c r="N98" s="14"/>
      <c r="O98" s="14"/>
      <c r="P98" s="14"/>
      <c r="Q98" s="14"/>
      <c r="R98" s="14"/>
      <c r="S98" s="14"/>
      <c r="T98" s="14"/>
      <c r="U98" s="14"/>
      <c r="V98" s="14"/>
    </row>
    <row r="99" spans="1:22" x14ac:dyDescent="0.2">
      <c r="A99" s="76"/>
      <c r="B99" s="1"/>
      <c r="C99" s="123"/>
      <c r="D99" s="8"/>
      <c r="E99" s="127"/>
      <c r="F99" s="127"/>
      <c r="G99" s="127"/>
      <c r="H99" s="140"/>
      <c r="I99" s="14"/>
      <c r="J99" s="14"/>
      <c r="K99" s="14"/>
      <c r="L99" s="14"/>
      <c r="M99" s="14"/>
      <c r="N99" s="14"/>
      <c r="O99" s="14"/>
      <c r="P99" s="14"/>
      <c r="Q99" s="14"/>
      <c r="R99" s="14"/>
      <c r="S99" s="14"/>
      <c r="T99" s="14"/>
      <c r="U99" s="14"/>
      <c r="V99" s="14"/>
    </row>
    <row r="100" spans="1:22" x14ac:dyDescent="0.2">
      <c r="A100" s="76"/>
      <c r="B100" s="54"/>
      <c r="C100" s="121" t="s">
        <v>44</v>
      </c>
      <c r="D100" s="8"/>
      <c r="E100" s="127"/>
      <c r="F100" s="127"/>
      <c r="G100" s="137">
        <f>SUM(G101:G112)</f>
        <v>0</v>
      </c>
      <c r="H100" s="141">
        <f>SUM(H101:H112)</f>
        <v>0</v>
      </c>
      <c r="I100" s="14"/>
      <c r="J100" s="14"/>
      <c r="K100" s="14"/>
      <c r="L100" s="14"/>
      <c r="M100" s="14"/>
      <c r="N100" s="14"/>
      <c r="O100" s="14"/>
      <c r="P100" s="14"/>
      <c r="Q100" s="14"/>
      <c r="R100" s="14"/>
      <c r="S100" s="14"/>
      <c r="T100" s="14"/>
      <c r="U100" s="14"/>
      <c r="V100" s="14"/>
    </row>
    <row r="101" spans="1:22" x14ac:dyDescent="0.2">
      <c r="A101" s="76"/>
      <c r="B101" s="1"/>
      <c r="C101" s="122" t="s">
        <v>172</v>
      </c>
      <c r="D101" s="8"/>
      <c r="E101" s="131" t="s">
        <v>46</v>
      </c>
      <c r="F101" s="148"/>
      <c r="G101" s="138">
        <f t="shared" ref="G101:G112" si="14">VLOOKUP(E101,QBCALC,2,FALSE)*F101</f>
        <v>0</v>
      </c>
      <c r="H101" s="139">
        <f t="shared" ref="H101:H112" si="15">VLOOKUP(E101,QBCALC,3,FALSE)*F101</f>
        <v>0</v>
      </c>
      <c r="I101" s="14"/>
      <c r="J101" s="14"/>
      <c r="K101" s="14"/>
      <c r="L101" s="14"/>
      <c r="M101" s="14"/>
      <c r="N101" s="14"/>
      <c r="O101" s="14"/>
      <c r="P101" s="14"/>
      <c r="Q101" s="14"/>
      <c r="R101" s="14"/>
      <c r="S101" s="14"/>
      <c r="T101" s="14"/>
      <c r="U101" s="14"/>
      <c r="V101" s="14"/>
    </row>
    <row r="102" spans="1:22" x14ac:dyDescent="0.2">
      <c r="A102" s="76"/>
      <c r="B102" s="1"/>
      <c r="C102" s="122" t="s">
        <v>173</v>
      </c>
      <c r="D102" s="8"/>
      <c r="E102" s="131" t="s">
        <v>47</v>
      </c>
      <c r="F102" s="148"/>
      <c r="G102" s="138">
        <f t="shared" si="14"/>
        <v>0</v>
      </c>
      <c r="H102" s="139">
        <f t="shared" si="15"/>
        <v>0</v>
      </c>
      <c r="I102" s="14"/>
      <c r="J102" s="14"/>
      <c r="K102" s="14"/>
      <c r="L102" s="14"/>
      <c r="M102" s="14"/>
      <c r="N102" s="14"/>
      <c r="O102" s="14"/>
      <c r="P102" s="14"/>
      <c r="Q102" s="14"/>
      <c r="R102" s="14"/>
      <c r="S102" s="14"/>
      <c r="T102" s="14"/>
      <c r="U102" s="14"/>
      <c r="V102" s="14"/>
    </row>
    <row r="103" spans="1:22" x14ac:dyDescent="0.2">
      <c r="A103" s="76"/>
      <c r="B103" s="1"/>
      <c r="C103" s="122" t="s">
        <v>33</v>
      </c>
      <c r="D103" s="8"/>
      <c r="E103" s="131" t="s">
        <v>46</v>
      </c>
      <c r="F103" s="148"/>
      <c r="G103" s="138">
        <f t="shared" si="14"/>
        <v>0</v>
      </c>
      <c r="H103" s="139">
        <f t="shared" si="15"/>
        <v>0</v>
      </c>
      <c r="I103" s="14"/>
      <c r="J103" s="14"/>
      <c r="K103" s="14"/>
      <c r="L103" s="14"/>
      <c r="M103" s="14"/>
      <c r="N103" s="14"/>
      <c r="O103" s="14"/>
      <c r="P103" s="14"/>
      <c r="Q103" s="14"/>
      <c r="R103" s="14"/>
      <c r="S103" s="14"/>
      <c r="T103" s="14"/>
      <c r="U103" s="14"/>
      <c r="V103" s="14"/>
    </row>
    <row r="104" spans="1:22" x14ac:dyDescent="0.2">
      <c r="A104" s="76"/>
      <c r="B104" s="1"/>
      <c r="C104" s="122" t="s">
        <v>31</v>
      </c>
      <c r="D104" s="8"/>
      <c r="E104" s="131" t="s">
        <v>46</v>
      </c>
      <c r="F104" s="148"/>
      <c r="G104" s="138">
        <f t="shared" si="14"/>
        <v>0</v>
      </c>
      <c r="H104" s="139">
        <f t="shared" si="15"/>
        <v>0</v>
      </c>
      <c r="I104" s="14"/>
      <c r="J104" s="14"/>
      <c r="K104" s="14"/>
      <c r="L104" s="14"/>
      <c r="M104" s="14"/>
      <c r="N104" s="14"/>
      <c r="O104" s="14"/>
      <c r="P104" s="14"/>
      <c r="Q104" s="14"/>
      <c r="R104" s="14"/>
      <c r="S104" s="14"/>
      <c r="T104" s="14"/>
      <c r="U104" s="14"/>
      <c r="V104" s="14"/>
    </row>
    <row r="105" spans="1:22" x14ac:dyDescent="0.2">
      <c r="A105" s="76"/>
      <c r="B105" s="1"/>
      <c r="C105" s="122" t="s">
        <v>32</v>
      </c>
      <c r="D105" s="8"/>
      <c r="E105" s="131" t="s">
        <v>47</v>
      </c>
      <c r="F105" s="148"/>
      <c r="G105" s="138">
        <f t="shared" si="14"/>
        <v>0</v>
      </c>
      <c r="H105" s="139">
        <f t="shared" si="15"/>
        <v>0</v>
      </c>
      <c r="I105" s="14"/>
      <c r="J105" s="14"/>
      <c r="K105" s="14"/>
      <c r="L105" s="14"/>
      <c r="M105" s="14"/>
      <c r="N105" s="14"/>
      <c r="O105" s="14"/>
      <c r="P105" s="14"/>
      <c r="Q105" s="14"/>
      <c r="R105" s="14"/>
      <c r="S105" s="14"/>
      <c r="T105" s="14"/>
      <c r="U105" s="14"/>
      <c r="V105" s="14"/>
    </row>
    <row r="106" spans="1:22" x14ac:dyDescent="0.2">
      <c r="A106" s="76"/>
      <c r="B106" s="1"/>
      <c r="C106" s="122" t="s">
        <v>35</v>
      </c>
      <c r="D106" s="8"/>
      <c r="E106" s="131" t="s">
        <v>46</v>
      </c>
      <c r="F106" s="148"/>
      <c r="G106" s="138">
        <f t="shared" si="14"/>
        <v>0</v>
      </c>
      <c r="H106" s="139">
        <f t="shared" si="15"/>
        <v>0</v>
      </c>
      <c r="I106" s="14"/>
      <c r="J106" s="14"/>
      <c r="K106" s="14"/>
      <c r="L106" s="14"/>
      <c r="M106" s="14"/>
      <c r="N106" s="14"/>
      <c r="O106" s="14"/>
      <c r="P106" s="14"/>
      <c r="Q106" s="14"/>
      <c r="R106" s="14"/>
      <c r="S106" s="14"/>
      <c r="T106" s="14"/>
      <c r="U106" s="14"/>
      <c r="V106" s="14"/>
    </row>
    <row r="107" spans="1:22" x14ac:dyDescent="0.2">
      <c r="A107" s="76"/>
      <c r="B107" s="1"/>
      <c r="C107" s="122" t="s">
        <v>36</v>
      </c>
      <c r="D107" s="8"/>
      <c r="E107" s="131" t="s">
        <v>45</v>
      </c>
      <c r="F107" s="148"/>
      <c r="G107" s="138">
        <f t="shared" si="14"/>
        <v>0</v>
      </c>
      <c r="H107" s="139">
        <f t="shared" si="15"/>
        <v>0</v>
      </c>
      <c r="I107" s="14"/>
      <c r="J107" s="14"/>
      <c r="K107" s="14"/>
      <c r="L107" s="14"/>
      <c r="M107" s="14"/>
      <c r="N107" s="14"/>
      <c r="O107" s="14"/>
      <c r="P107" s="14"/>
      <c r="Q107" s="14"/>
      <c r="R107" s="14"/>
      <c r="S107" s="14"/>
      <c r="T107" s="14"/>
      <c r="U107" s="14"/>
      <c r="V107" s="14"/>
    </row>
    <row r="108" spans="1:22" x14ac:dyDescent="0.2">
      <c r="A108" s="76"/>
      <c r="B108" s="1"/>
      <c r="C108" s="122" t="s">
        <v>37</v>
      </c>
      <c r="D108" s="8"/>
      <c r="E108" s="131" t="s">
        <v>46</v>
      </c>
      <c r="F108" s="148"/>
      <c r="G108" s="138">
        <f t="shared" si="14"/>
        <v>0</v>
      </c>
      <c r="H108" s="139">
        <f t="shared" si="15"/>
        <v>0</v>
      </c>
      <c r="I108" s="14"/>
      <c r="J108" s="14"/>
      <c r="K108" s="14"/>
      <c r="L108" s="14"/>
      <c r="M108" s="14"/>
      <c r="N108" s="14"/>
      <c r="O108" s="14"/>
      <c r="P108" s="14"/>
      <c r="Q108" s="14"/>
      <c r="R108" s="14"/>
      <c r="S108" s="14"/>
      <c r="T108" s="14"/>
      <c r="U108" s="14"/>
      <c r="V108" s="14"/>
    </row>
    <row r="109" spans="1:22" x14ac:dyDescent="0.2">
      <c r="A109" s="76"/>
      <c r="B109" s="1"/>
      <c r="C109" s="122" t="s">
        <v>38</v>
      </c>
      <c r="D109" s="8"/>
      <c r="E109" s="131" t="s">
        <v>46</v>
      </c>
      <c r="F109" s="148"/>
      <c r="G109" s="138">
        <f t="shared" si="14"/>
        <v>0</v>
      </c>
      <c r="H109" s="139">
        <f t="shared" si="15"/>
        <v>0</v>
      </c>
      <c r="I109" s="14"/>
      <c r="J109" s="14"/>
      <c r="K109" s="14"/>
      <c r="L109" s="14"/>
      <c r="M109" s="14"/>
      <c r="N109" s="14"/>
      <c r="O109" s="14"/>
      <c r="P109" s="14"/>
      <c r="Q109" s="14"/>
      <c r="R109" s="14"/>
      <c r="S109" s="14"/>
      <c r="T109" s="14"/>
      <c r="U109" s="14"/>
      <c r="V109" s="14"/>
    </row>
    <row r="110" spans="1:22" x14ac:dyDescent="0.2">
      <c r="A110" s="76"/>
      <c r="B110" s="1"/>
      <c r="C110" s="122" t="s">
        <v>0</v>
      </c>
      <c r="D110" s="8"/>
      <c r="E110" s="131" t="s">
        <v>46</v>
      </c>
      <c r="F110" s="148"/>
      <c r="G110" s="138">
        <f t="shared" si="14"/>
        <v>0</v>
      </c>
      <c r="H110" s="139">
        <f t="shared" si="15"/>
        <v>0</v>
      </c>
      <c r="I110" s="14"/>
      <c r="J110" s="14"/>
      <c r="K110" s="14"/>
      <c r="L110" s="14"/>
      <c r="M110" s="14"/>
      <c r="N110" s="14"/>
      <c r="O110" s="14"/>
      <c r="P110" s="14"/>
      <c r="Q110" s="14"/>
      <c r="R110" s="14"/>
      <c r="S110" s="14"/>
      <c r="T110" s="14"/>
      <c r="U110" s="14"/>
      <c r="V110" s="14"/>
    </row>
    <row r="111" spans="1:22" x14ac:dyDescent="0.2">
      <c r="A111" s="76"/>
      <c r="B111" s="1"/>
      <c r="C111" s="122" t="s">
        <v>0</v>
      </c>
      <c r="D111" s="8"/>
      <c r="E111" s="131" t="s">
        <v>175</v>
      </c>
      <c r="F111" s="148"/>
      <c r="G111" s="138">
        <f t="shared" si="14"/>
        <v>0</v>
      </c>
      <c r="H111" s="139">
        <f t="shared" si="15"/>
        <v>0</v>
      </c>
      <c r="I111" s="14"/>
      <c r="J111" s="14"/>
      <c r="K111" s="14"/>
      <c r="L111" s="14"/>
      <c r="M111" s="14"/>
      <c r="N111" s="14"/>
      <c r="O111" s="14"/>
      <c r="P111" s="14"/>
      <c r="Q111" s="14"/>
      <c r="R111" s="14"/>
      <c r="S111" s="14"/>
      <c r="T111" s="14"/>
      <c r="U111" s="14"/>
      <c r="V111" s="14"/>
    </row>
    <row r="112" spans="1:22" x14ac:dyDescent="0.2">
      <c r="A112" s="76"/>
      <c r="B112" s="1"/>
      <c r="C112" s="122" t="s">
        <v>0</v>
      </c>
      <c r="D112" s="8"/>
      <c r="E112" s="131" t="s">
        <v>46</v>
      </c>
      <c r="F112" s="148"/>
      <c r="G112" s="138">
        <f t="shared" si="14"/>
        <v>0</v>
      </c>
      <c r="H112" s="139">
        <f t="shared" si="15"/>
        <v>0</v>
      </c>
      <c r="I112" s="14"/>
      <c r="J112" s="14"/>
      <c r="K112" s="14"/>
      <c r="L112" s="14"/>
      <c r="M112" s="14"/>
      <c r="N112" s="14"/>
      <c r="O112" s="14"/>
      <c r="P112" s="14"/>
      <c r="Q112" s="14"/>
      <c r="R112" s="14"/>
      <c r="S112" s="14"/>
      <c r="T112" s="14"/>
      <c r="U112" s="14"/>
      <c r="V112" s="14"/>
    </row>
    <row r="113" spans="1:29" x14ac:dyDescent="0.2">
      <c r="A113" s="27"/>
      <c r="B113" s="2"/>
      <c r="C113" s="11"/>
      <c r="D113" s="11"/>
      <c r="E113" s="132"/>
      <c r="F113" s="132"/>
      <c r="G113" s="132"/>
      <c r="H113" s="142"/>
      <c r="I113" s="14"/>
      <c r="J113" s="14"/>
      <c r="K113" s="14"/>
      <c r="L113" s="14"/>
      <c r="M113" s="14"/>
      <c r="N113" s="14"/>
      <c r="O113" s="14"/>
      <c r="P113" s="14"/>
      <c r="Q113" s="14"/>
      <c r="R113" s="14"/>
      <c r="S113" s="14"/>
      <c r="T113" s="14"/>
      <c r="U113" s="14"/>
      <c r="V113" s="14"/>
    </row>
    <row r="114" spans="1:29" x14ac:dyDescent="0.2">
      <c r="A114" s="27"/>
      <c r="B114" s="27"/>
      <c r="C114" s="27"/>
      <c r="D114" s="27"/>
      <c r="E114" s="133"/>
      <c r="F114" s="133"/>
      <c r="G114" s="133"/>
      <c r="H114" s="133"/>
      <c r="I114" s="27"/>
      <c r="J114" s="27"/>
      <c r="K114" s="27"/>
      <c r="L114" s="27"/>
      <c r="M114" s="27"/>
      <c r="N114" s="27"/>
      <c r="O114" s="27"/>
      <c r="P114" s="27"/>
      <c r="Q114" s="16"/>
      <c r="R114" s="16"/>
      <c r="S114" s="16"/>
      <c r="T114" s="16"/>
      <c r="U114" s="16"/>
      <c r="V114" s="16"/>
      <c r="W114" s="70"/>
      <c r="X114" s="70"/>
      <c r="Y114" s="70"/>
      <c r="Z114" s="70"/>
      <c r="AA114" s="70"/>
      <c r="AB114" s="70"/>
      <c r="AC114" s="70"/>
    </row>
    <row r="115" spans="1:29" x14ac:dyDescent="0.2">
      <c r="A115" s="27"/>
      <c r="B115" s="27"/>
      <c r="C115" s="27"/>
      <c r="D115" s="27"/>
      <c r="E115" s="133"/>
      <c r="F115" s="133"/>
      <c r="G115" s="133"/>
      <c r="H115" s="133"/>
      <c r="I115" s="27"/>
      <c r="J115" s="27"/>
      <c r="K115" s="27"/>
      <c r="L115" s="27"/>
      <c r="M115" s="27"/>
      <c r="N115" s="27"/>
      <c r="O115" s="27"/>
      <c r="P115" s="27"/>
      <c r="Q115" s="16"/>
      <c r="R115" s="16"/>
      <c r="S115" s="16"/>
      <c r="T115" s="16"/>
      <c r="U115" s="16"/>
      <c r="V115" s="16"/>
      <c r="W115" s="70"/>
      <c r="X115" s="70"/>
      <c r="Y115" s="70"/>
      <c r="Z115" s="70"/>
      <c r="AA115" s="70"/>
      <c r="AB115" s="70"/>
      <c r="AC115" s="70"/>
    </row>
    <row r="116" spans="1:29" x14ac:dyDescent="0.2">
      <c r="E116" s="16" t="s">
        <v>51</v>
      </c>
      <c r="F116" s="149">
        <v>30</v>
      </c>
      <c r="G116" s="143">
        <v>365</v>
      </c>
      <c r="H116" s="144"/>
      <c r="Q116" s="16"/>
      <c r="R116" s="16"/>
      <c r="S116" s="16"/>
      <c r="T116" s="16"/>
      <c r="U116" s="16"/>
      <c r="V116" s="16"/>
      <c r="W116" s="70"/>
      <c r="X116" s="70"/>
      <c r="Y116" s="70"/>
      <c r="Z116" s="70"/>
      <c r="AA116" s="70"/>
      <c r="AB116" s="70"/>
      <c r="AC116" s="70"/>
    </row>
    <row r="117" spans="1:29" x14ac:dyDescent="0.2">
      <c r="E117" s="16" t="s">
        <v>45</v>
      </c>
      <c r="F117" s="149">
        <v>4</v>
      </c>
      <c r="G117" s="143">
        <v>52</v>
      </c>
      <c r="H117" s="144"/>
      <c r="Q117" s="16"/>
      <c r="R117" s="16"/>
      <c r="S117" s="16"/>
      <c r="T117" s="16"/>
      <c r="U117" s="16"/>
      <c r="V117" s="16"/>
      <c r="W117" s="71"/>
      <c r="X117" s="71"/>
      <c r="Y117" s="71"/>
      <c r="Z117" s="71"/>
      <c r="AA117" s="71"/>
      <c r="AB117" s="70"/>
      <c r="AC117" s="70"/>
    </row>
    <row r="118" spans="1:29" x14ac:dyDescent="0.2">
      <c r="E118" s="16" t="s">
        <v>175</v>
      </c>
      <c r="F118" s="149">
        <v>2</v>
      </c>
      <c r="G118" s="143">
        <f>G117/2</f>
        <v>26</v>
      </c>
      <c r="H118" s="144"/>
      <c r="Q118" s="16"/>
      <c r="R118" s="16"/>
      <c r="S118" s="16"/>
      <c r="T118" s="16"/>
      <c r="U118" s="16"/>
      <c r="V118" s="16"/>
      <c r="W118" s="71"/>
      <c r="X118" s="71"/>
      <c r="Y118" s="72" t="s">
        <v>92</v>
      </c>
      <c r="Z118" s="71"/>
      <c r="AA118" s="71"/>
      <c r="AB118" s="70"/>
      <c r="AC118" s="70"/>
    </row>
    <row r="119" spans="1:29" x14ac:dyDescent="0.2">
      <c r="D119" s="85"/>
      <c r="E119" s="16" t="s">
        <v>46</v>
      </c>
      <c r="F119" s="149">
        <v>1</v>
      </c>
      <c r="G119" s="143">
        <v>12</v>
      </c>
      <c r="H119" s="144"/>
      <c r="Q119" s="16"/>
      <c r="R119" s="16"/>
      <c r="S119" s="16"/>
      <c r="T119" s="16" t="s">
        <v>79</v>
      </c>
      <c r="U119" s="16"/>
      <c r="V119" s="16" t="s">
        <v>85</v>
      </c>
      <c r="W119" s="71">
        <v>14</v>
      </c>
      <c r="X119" s="71"/>
      <c r="Y119" s="71" t="s">
        <v>129</v>
      </c>
      <c r="Z119" s="73">
        <f>Z121-Z120</f>
        <v>12</v>
      </c>
      <c r="AA119" s="71"/>
      <c r="AB119" s="70"/>
      <c r="AC119" s="70"/>
    </row>
    <row r="120" spans="1:29" x14ac:dyDescent="0.2">
      <c r="E120" s="16" t="s">
        <v>48</v>
      </c>
      <c r="F120" s="149">
        <f>1/3</f>
        <v>0.33333333333333331</v>
      </c>
      <c r="G120" s="143">
        <v>4</v>
      </c>
      <c r="H120" s="144"/>
      <c r="Q120" s="16"/>
      <c r="R120" s="16"/>
      <c r="S120" s="16" t="s">
        <v>49</v>
      </c>
      <c r="T120" s="74" t="b">
        <f>IF(S3=1,TRUE,FALSE)</f>
        <v>1</v>
      </c>
      <c r="U120" s="16"/>
      <c r="V120" s="16" t="str">
        <f>LEFT(C16,W$119)</f>
        <v>Transportation</v>
      </c>
      <c r="W120" s="96">
        <f>IF(S123=1,H16,IF(S123=2,G16,G16/4))</f>
        <v>12</v>
      </c>
      <c r="X120" s="71"/>
      <c r="Y120" s="71" t="str">
        <f>B15</f>
        <v>Spending</v>
      </c>
      <c r="Z120" s="73">
        <f>IF(S123=1,H15,IF(S123=2,G15,G15/4))</f>
        <v>12</v>
      </c>
      <c r="AA120" s="71"/>
      <c r="AB120" s="70"/>
      <c r="AC120" s="70"/>
    </row>
    <row r="121" spans="1:29" x14ac:dyDescent="0.2">
      <c r="E121" s="16" t="s">
        <v>47</v>
      </c>
      <c r="F121" s="149">
        <f>1/6</f>
        <v>0.16666666666666666</v>
      </c>
      <c r="G121" s="143">
        <v>2</v>
      </c>
      <c r="H121" s="144"/>
      <c r="Q121" s="16"/>
      <c r="R121" s="16"/>
      <c r="S121" s="16" t="s">
        <v>46</v>
      </c>
      <c r="T121" s="16"/>
      <c r="U121" s="16"/>
      <c r="V121" s="16" t="str">
        <f>LEFT(C28,W$119)</f>
        <v>Home</v>
      </c>
      <c r="W121" s="96">
        <f>IF(S123=1,H28,IF(S123=2,G28,G28/4))</f>
        <v>0</v>
      </c>
      <c r="X121" s="71"/>
      <c r="Y121" s="71" t="str">
        <f>B7</f>
        <v>Income</v>
      </c>
      <c r="Z121" s="73">
        <f>IF(S123=1,H7,IF(S123=2,G7,G7/4))</f>
        <v>24</v>
      </c>
      <c r="AA121" s="71"/>
      <c r="AB121" s="70"/>
      <c r="AC121" s="70"/>
    </row>
    <row r="122" spans="1:29" x14ac:dyDescent="0.2">
      <c r="E122" s="16" t="s">
        <v>49</v>
      </c>
      <c r="F122" s="149">
        <f>1/12</f>
        <v>8.3333333333333329E-2</v>
      </c>
      <c r="G122" s="143">
        <v>1</v>
      </c>
      <c r="H122" s="144"/>
      <c r="Q122" s="16"/>
      <c r="R122" s="16"/>
      <c r="S122" s="16" t="s">
        <v>45</v>
      </c>
      <c r="T122" s="16"/>
      <c r="U122" s="16"/>
      <c r="V122" s="16" t="str">
        <f>LEFT(C40,W$119)</f>
        <v>Utilities</v>
      </c>
      <c r="W122" s="96">
        <f>IF(S123=1,H40,IF(S123=2,G40,G40/4))</f>
        <v>0</v>
      </c>
      <c r="X122" s="71"/>
      <c r="Y122" s="71"/>
      <c r="Z122" s="71"/>
      <c r="AA122" s="71"/>
      <c r="AB122" s="70"/>
      <c r="AC122" s="70"/>
    </row>
    <row r="123" spans="1:29" x14ac:dyDescent="0.2">
      <c r="E123" s="85"/>
      <c r="F123" s="85"/>
      <c r="Q123" s="16"/>
      <c r="R123" s="16"/>
      <c r="S123" s="74">
        <v>1</v>
      </c>
      <c r="T123" s="16"/>
      <c r="U123" s="16"/>
      <c r="V123" s="16" t="str">
        <f>LEFT(C52,W$119)</f>
        <v>Health</v>
      </c>
      <c r="W123" s="96">
        <f>IF(S123=1,H52,IF(S123=2,G52,G52/4))</f>
        <v>0</v>
      </c>
      <c r="X123" s="71"/>
      <c r="Y123" s="71"/>
      <c r="Z123" s="71"/>
      <c r="AA123" s="71"/>
      <c r="AB123" s="70"/>
      <c r="AC123" s="70"/>
    </row>
    <row r="124" spans="1:29" x14ac:dyDescent="0.2">
      <c r="E124" s="85"/>
      <c r="F124" s="85"/>
      <c r="Q124" s="16"/>
      <c r="R124" s="16"/>
      <c r="S124" s="16">
        <f>IF(S123=1,1,IF(S123=2,12,52))</f>
        <v>1</v>
      </c>
      <c r="T124" s="16"/>
      <c r="U124" s="16"/>
      <c r="V124" s="16" t="str">
        <f>LEFT(C64,W$119)</f>
        <v>Entertainment</v>
      </c>
      <c r="W124" s="96">
        <f>IF(S123=1,H64,IF(S123=2,G64,G64/4))</f>
        <v>0</v>
      </c>
      <c r="X124" s="71"/>
      <c r="Y124" s="71"/>
      <c r="Z124" s="71"/>
      <c r="AA124" s="71"/>
      <c r="AB124" s="70"/>
      <c r="AC124" s="70"/>
    </row>
    <row r="125" spans="1:29" x14ac:dyDescent="0.2">
      <c r="E125" s="85"/>
      <c r="F125" s="85"/>
      <c r="Q125" s="16"/>
      <c r="R125" s="16"/>
      <c r="S125" s="16"/>
      <c r="T125" s="16"/>
      <c r="U125" s="16"/>
      <c r="V125" s="16" t="str">
        <f>LEFT(C76,W$119)</f>
        <v>Dining</v>
      </c>
      <c r="W125" s="96">
        <f>IF(S123=1,H76,IF(S123=2,G76,G76/4))</f>
        <v>0</v>
      </c>
      <c r="X125" s="71"/>
      <c r="Y125" s="71"/>
      <c r="Z125" s="71"/>
      <c r="AA125" s="71"/>
      <c r="AB125" s="70"/>
      <c r="AC125" s="70"/>
    </row>
    <row r="126" spans="1:29" x14ac:dyDescent="0.2">
      <c r="Q126" s="16"/>
      <c r="R126" s="16"/>
      <c r="S126" s="16"/>
      <c r="T126" s="16"/>
      <c r="U126" s="16"/>
      <c r="V126" s="16" t="str">
        <f>LEFT(C88,W$119)</f>
        <v>Kids</v>
      </c>
      <c r="W126" s="96">
        <f>IF(S123=1,H88,IF(S123=2,G88,G88/4))</f>
        <v>0</v>
      </c>
      <c r="X126" s="71"/>
      <c r="Y126" s="71"/>
      <c r="Z126" s="71"/>
      <c r="AA126" s="71"/>
      <c r="AB126" s="70"/>
      <c r="AC126" s="70"/>
    </row>
    <row r="127" spans="1:29" x14ac:dyDescent="0.2">
      <c r="Q127" s="16"/>
      <c r="R127" s="16"/>
      <c r="S127" s="16"/>
      <c r="T127" s="16"/>
      <c r="U127" s="16"/>
      <c r="V127" s="16" t="str">
        <f>LEFT(C100,W$119)</f>
        <v>Miscellaneous</v>
      </c>
      <c r="W127" s="96">
        <f>IF(S123=1,H100,IF(S123=2,G100,G100/4))</f>
        <v>0</v>
      </c>
      <c r="X127" s="71"/>
      <c r="Y127" s="71"/>
      <c r="Z127" s="71"/>
      <c r="AA127" s="71"/>
      <c r="AB127" s="70"/>
      <c r="AC127" s="70"/>
    </row>
    <row r="128" spans="1:29" x14ac:dyDescent="0.2">
      <c r="Q128" s="16"/>
      <c r="R128" s="16"/>
      <c r="S128" s="16"/>
      <c r="T128" s="16"/>
      <c r="U128" s="16"/>
      <c r="V128" s="16"/>
      <c r="W128" s="96"/>
      <c r="X128" s="71"/>
      <c r="Y128" s="71"/>
      <c r="Z128" s="71"/>
      <c r="AA128" s="71"/>
      <c r="AB128" s="70"/>
      <c r="AC128" s="70"/>
    </row>
    <row r="129" spans="17:29" x14ac:dyDescent="0.2">
      <c r="Q129" s="16"/>
      <c r="R129" s="16"/>
      <c r="S129" s="16"/>
      <c r="T129" s="16"/>
      <c r="U129" s="16"/>
      <c r="V129" s="16"/>
      <c r="W129" s="70"/>
      <c r="X129" s="70"/>
      <c r="Y129" s="70"/>
      <c r="Z129" s="70"/>
      <c r="AA129" s="70"/>
      <c r="AB129" s="70"/>
      <c r="AC129" s="70"/>
    </row>
    <row r="130" spans="17:29" x14ac:dyDescent="0.2">
      <c r="Q130" s="16"/>
      <c r="R130" s="16"/>
      <c r="S130" s="16"/>
      <c r="T130" s="16"/>
      <c r="U130" s="16"/>
      <c r="V130" s="16"/>
      <c r="W130" s="69"/>
      <c r="X130" s="70"/>
      <c r="Y130" s="70"/>
      <c r="Z130" s="70"/>
      <c r="AA130" s="70"/>
      <c r="AB130" s="70"/>
      <c r="AC130" s="70"/>
    </row>
    <row r="131" spans="17:29" x14ac:dyDescent="0.2">
      <c r="Q131" s="16"/>
      <c r="R131" s="16"/>
      <c r="S131" s="16"/>
      <c r="T131" s="16"/>
      <c r="U131" s="16"/>
      <c r="V131" s="16"/>
      <c r="W131" s="70"/>
      <c r="X131" s="70"/>
      <c r="Y131" s="70"/>
      <c r="Z131" s="70"/>
      <c r="AA131" s="70"/>
      <c r="AB131" s="70"/>
      <c r="AC131" s="70"/>
    </row>
  </sheetData>
  <sheetProtection password="9C9F" sheet="1" objects="1" scenarios="1" formatCells="0" formatColumns="0" formatRows="0"/>
  <mergeCells count="5">
    <mergeCell ref="J51:N51"/>
    <mergeCell ref="L27:M28"/>
    <mergeCell ref="B7:C7"/>
    <mergeCell ref="B6:C6"/>
    <mergeCell ref="B15:C15"/>
  </mergeCells>
  <phoneticPr fontId="4" type="noConversion"/>
  <conditionalFormatting sqref="C4:H4 H5">
    <cfRule type="expression" dxfId="12" priority="1" stopIfTrue="1">
      <formula>T3=2</formula>
    </cfRule>
  </conditionalFormatting>
  <conditionalFormatting sqref="D14">
    <cfRule type="expression" dxfId="11" priority="2" stopIfTrue="1">
      <formula>#REF!&gt;0</formula>
    </cfRule>
  </conditionalFormatting>
  <dataValidations count="2">
    <dataValidation type="list" allowBlank="1" showInputMessage="1" showErrorMessage="1" sqref="E8:E12 E29:E38 E89:E98 E65:E74 E17:E26 E53:E62 E41:E50 E77:E86 E101:E112">
      <formula1>$E$116:$E$122</formula1>
    </dataValidation>
    <dataValidation allowBlank="1" showInputMessage="1" showErrorMessage="1" prompt="Do not cut/paste or move cells" sqref="C8:C12 C40:C112 C28:C38 C16:C26"/>
  </dataValidations>
  <hyperlinks>
    <hyperlink ref="J51:K51" r:id="rId1" tooltip="Purchase now for $9.95" display="Purchase now"/>
    <hyperlink ref="J51:L51" r:id="rId2" tooltip="Purchase now!" display="Purchase now!"/>
    <hyperlink ref="J51:N51" r:id="rId3" tooltip="Purchase the Budget Planner now!" display="Purchase Budget Planner &gt;&gt;"/>
  </hyperlinks>
  <pageMargins left="0.38" right="0.42" top="0.48" bottom="0.5" header="0.51" footer="0.5"/>
  <pageSetup scale="80" fitToWidth="0" fitToHeight="0" orientation="portrait" r:id="rId4"/>
  <headerFooter alignWithMargins="0"/>
  <rowBreaks count="1" manualBreakCount="1">
    <brk id="43" min="1" max="14" man="1"/>
  </rowBreaks>
  <drawing r:id="rId5"/>
  <legacyDrawing r:id="rId6"/>
  <mc:AlternateContent xmlns:mc="http://schemas.openxmlformats.org/markup-compatibility/2006">
    <mc:Choice Requires="x14">
      <controls>
        <mc:AlternateContent xmlns:mc="http://schemas.openxmlformats.org/markup-compatibility/2006">
          <mc:Choice Requires="x14">
            <control shapeId="1046" r:id="rId7" name="Drop Down 22">
              <controlPr defaultSize="0" autoLine="0" autoPict="0">
                <anchor moveWithCells="1">
                  <from>
                    <xdr:col>13</xdr:col>
                    <xdr:colOff>295275</xdr:colOff>
                    <xdr:row>5</xdr:row>
                    <xdr:rowOff>47625</xdr:rowOff>
                  </from>
                  <to>
                    <xdr:col>14</xdr:col>
                    <xdr:colOff>400050</xdr:colOff>
                    <xdr:row>5</xdr:row>
                    <xdr:rowOff>247650</xdr:rowOff>
                  </to>
                </anchor>
              </controlPr>
            </control>
          </mc:Choice>
        </mc:AlternateContent>
        <mc:AlternateContent xmlns:mc="http://schemas.openxmlformats.org/markup-compatibility/2006">
          <mc:Choice Requires="x14">
            <control shapeId="1319" r:id="rId8" name="Drop Down 295">
              <controlPr defaultSize="0" autoLine="0" autoPict="0">
                <anchor moveWithCells="1">
                  <from>
                    <xdr:col>2</xdr:col>
                    <xdr:colOff>428625</xdr:colOff>
                    <xdr:row>4</xdr:row>
                    <xdr:rowOff>38100</xdr:rowOff>
                  </from>
                  <to>
                    <xdr:col>4</xdr:col>
                    <xdr:colOff>381000</xdr:colOff>
                    <xdr:row>4</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2"/>
    <pageSetUpPr fitToPage="1"/>
  </sheetPr>
  <dimension ref="A1:AO146"/>
  <sheetViews>
    <sheetView showGridLines="0" showRowColHeaders="0" zoomScale="90" zoomScaleNormal="90" workbookViewId="0">
      <pane ySplit="6" topLeftCell="A7" activePane="bottomLeft" state="frozen"/>
      <selection activeCell="A5" sqref="A5"/>
      <selection pane="bottomLeft" activeCell="C8" sqref="C8"/>
    </sheetView>
  </sheetViews>
  <sheetFormatPr defaultRowHeight="12.75" x14ac:dyDescent="0.2"/>
  <cols>
    <col min="1" max="1" width="0.85546875" customWidth="1"/>
    <col min="2" max="2" width="2" customWidth="1"/>
    <col min="3" max="3" width="18.7109375" customWidth="1"/>
    <col min="4" max="4" width="1.85546875" customWidth="1"/>
    <col min="5" max="16" width="8.7109375" customWidth="1"/>
    <col min="17" max="17" width="10.28515625" customWidth="1"/>
    <col min="18" max="18" width="8.7109375" customWidth="1"/>
    <col min="19" max="19" width="4.42578125" customWidth="1"/>
    <col min="20" max="20" width="8.140625" customWidth="1"/>
    <col min="21" max="21" width="2.42578125" customWidth="1"/>
    <col min="22" max="22" width="16.140625" customWidth="1"/>
    <col min="23" max="23" width="10.5703125" customWidth="1"/>
    <col min="24" max="24" width="9.7109375" customWidth="1"/>
    <col min="28" max="28" width="13.42578125" customWidth="1"/>
  </cols>
  <sheetData>
    <row r="1" spans="1:40" x14ac:dyDescent="0.2">
      <c r="A1" s="14"/>
      <c r="B1" s="14"/>
      <c r="C1" s="14"/>
      <c r="D1" s="14"/>
      <c r="E1" s="14"/>
      <c r="F1" s="14"/>
      <c r="G1" s="14"/>
      <c r="H1" s="14"/>
      <c r="I1" s="14"/>
      <c r="J1" s="30"/>
      <c r="K1" s="31"/>
      <c r="L1" s="31"/>
      <c r="M1" s="25"/>
      <c r="N1" s="14"/>
      <c r="O1" s="14"/>
      <c r="P1" s="14"/>
      <c r="Q1" s="32"/>
      <c r="R1" s="30"/>
      <c r="S1" s="31"/>
      <c r="T1" s="31"/>
      <c r="U1" s="31"/>
      <c r="V1" s="31"/>
      <c r="W1" s="14"/>
      <c r="X1" s="14"/>
      <c r="Y1" s="14"/>
      <c r="Z1" s="14"/>
      <c r="AA1" s="16" t="s">
        <v>79</v>
      </c>
      <c r="AB1" s="14"/>
      <c r="AC1" s="14"/>
      <c r="AD1" s="14"/>
      <c r="AE1" s="14"/>
      <c r="AF1" s="14"/>
      <c r="AG1" s="14"/>
      <c r="AH1" s="14"/>
      <c r="AI1" s="14"/>
      <c r="AJ1" s="14"/>
      <c r="AK1" s="3"/>
      <c r="AL1" s="3"/>
    </row>
    <row r="2" spans="1:40" x14ac:dyDescent="0.2">
      <c r="A2" s="14"/>
      <c r="B2" s="14"/>
      <c r="C2" s="14"/>
      <c r="D2" s="14"/>
      <c r="E2" s="14"/>
      <c r="F2" s="14"/>
      <c r="G2" s="14"/>
      <c r="H2" s="14"/>
      <c r="I2" s="14"/>
      <c r="J2" s="31"/>
      <c r="K2" s="31"/>
      <c r="L2" s="31"/>
      <c r="M2" s="25"/>
      <c r="N2" s="14"/>
      <c r="O2" s="14"/>
      <c r="P2" s="14"/>
      <c r="Q2" s="33"/>
      <c r="R2" s="31"/>
      <c r="S2" s="31"/>
      <c r="T2" s="31"/>
      <c r="U2" s="31"/>
      <c r="V2" s="31"/>
      <c r="W2" s="14"/>
      <c r="X2" s="14"/>
      <c r="Y2" s="14"/>
      <c r="Z2" s="14"/>
      <c r="AA2" s="16" t="s">
        <v>126</v>
      </c>
      <c r="AB2" s="14"/>
      <c r="AC2" s="14"/>
      <c r="AD2" s="14"/>
      <c r="AE2" s="14"/>
      <c r="AF2" s="14"/>
      <c r="AG2" s="14"/>
      <c r="AH2" s="14"/>
      <c r="AI2" s="14"/>
      <c r="AJ2" s="14"/>
      <c r="AK2" s="3"/>
      <c r="AL2" s="3"/>
    </row>
    <row r="3" spans="1:40"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6">
        <f>Quick_Budget!S3</f>
        <v>1</v>
      </c>
      <c r="AB3" s="14"/>
      <c r="AC3" s="14"/>
      <c r="AD3" s="14"/>
      <c r="AE3" s="14"/>
      <c r="AF3" s="14"/>
      <c r="AG3" s="14"/>
      <c r="AH3" s="14"/>
      <c r="AI3" s="14"/>
      <c r="AJ3" s="14"/>
      <c r="AK3" s="3"/>
      <c r="AL3" s="3"/>
    </row>
    <row r="4" spans="1:40" ht="18" customHeight="1" x14ac:dyDescent="0.2">
      <c r="A4" s="14"/>
      <c r="B4" s="14"/>
      <c r="C4" s="105"/>
      <c r="D4" s="105"/>
      <c r="E4" s="105"/>
      <c r="F4" s="105"/>
      <c r="G4" s="105"/>
      <c r="H4" s="105"/>
      <c r="I4" s="21"/>
      <c r="J4" s="21"/>
      <c r="K4" s="21"/>
      <c r="L4" s="21"/>
      <c r="M4" s="21"/>
      <c r="N4" s="21"/>
      <c r="O4" s="21"/>
      <c r="P4" s="21"/>
      <c r="Q4" s="21"/>
      <c r="R4" s="14"/>
      <c r="S4" s="14"/>
      <c r="T4" s="14"/>
      <c r="U4" s="14"/>
      <c r="V4" s="14"/>
      <c r="W4" s="14"/>
      <c r="X4" s="63"/>
      <c r="Y4" s="63"/>
      <c r="Z4" s="63"/>
      <c r="AA4" s="63"/>
      <c r="AB4" s="63"/>
      <c r="AC4" s="63"/>
      <c r="AD4" s="63"/>
      <c r="AE4" s="63"/>
      <c r="AF4" s="63"/>
      <c r="AG4" s="63"/>
      <c r="AH4" s="63"/>
      <c r="AI4" s="63"/>
      <c r="AJ4" s="63"/>
      <c r="AK4" s="62"/>
      <c r="AL4" s="62"/>
      <c r="AM4" s="38"/>
      <c r="AN4" s="38"/>
    </row>
    <row r="5" spans="1:40" ht="21.95" customHeight="1" x14ac:dyDescent="0.25">
      <c r="A5" s="14"/>
      <c r="B5" s="108" t="s">
        <v>178</v>
      </c>
      <c r="C5" s="109"/>
      <c r="D5" s="109"/>
      <c r="E5" s="109"/>
      <c r="F5" s="107"/>
      <c r="G5" s="107"/>
      <c r="H5" s="107"/>
      <c r="I5" s="107"/>
      <c r="J5" s="14"/>
      <c r="K5" s="14"/>
      <c r="L5" s="14"/>
      <c r="M5" s="14"/>
      <c r="N5" s="34"/>
      <c r="O5" s="14"/>
      <c r="P5" s="14"/>
      <c r="Q5" s="14"/>
      <c r="R5" s="16">
        <f ca="1">MATCH(TEXT(DATE(2000,MONTH(NOW()),1),"mmm"),E6:P6,0)</f>
        <v>5</v>
      </c>
      <c r="S5" s="16">
        <f ca="1">IF(R5=1,12,R5-1)</f>
        <v>4</v>
      </c>
      <c r="T5" s="14"/>
      <c r="U5" s="24"/>
      <c r="V5" s="14"/>
      <c r="W5" s="14"/>
      <c r="X5" s="63"/>
      <c r="Y5" s="63"/>
      <c r="Z5" s="63"/>
      <c r="AA5" s="63"/>
      <c r="AB5" s="63"/>
      <c r="AC5" s="63"/>
      <c r="AD5" s="63"/>
      <c r="AE5" s="63"/>
      <c r="AF5" s="63"/>
      <c r="AG5" s="63"/>
      <c r="AH5" s="63"/>
      <c r="AI5" s="63"/>
      <c r="AJ5" s="63"/>
      <c r="AK5" s="62"/>
      <c r="AL5" s="62"/>
      <c r="AM5" s="38"/>
      <c r="AN5" s="38"/>
    </row>
    <row r="6" spans="1:40" ht="21.95" customHeight="1" x14ac:dyDescent="0.2">
      <c r="A6" s="28"/>
      <c r="B6" s="201" t="s">
        <v>130</v>
      </c>
      <c r="C6" s="202"/>
      <c r="D6" s="53"/>
      <c r="E6" s="51" t="str">
        <f>VLOOKUP(AC117,MONTHSA,2,FALSE)</f>
        <v>Jan</v>
      </c>
      <c r="F6" s="59" t="str">
        <f t="shared" ref="F6:P6" si="0">VLOOKUP(E6,MONTHSB,2,FALSE)</f>
        <v>Feb</v>
      </c>
      <c r="G6" s="59" t="str">
        <f t="shared" si="0"/>
        <v>Mar</v>
      </c>
      <c r="H6" s="59" t="str">
        <f t="shared" si="0"/>
        <v>Apr</v>
      </c>
      <c r="I6" s="59" t="str">
        <f t="shared" si="0"/>
        <v>May</v>
      </c>
      <c r="J6" s="59" t="str">
        <f t="shared" si="0"/>
        <v>Jun</v>
      </c>
      <c r="K6" s="59" t="str">
        <f t="shared" si="0"/>
        <v>Jul</v>
      </c>
      <c r="L6" s="59" t="str">
        <f t="shared" si="0"/>
        <v>Aug</v>
      </c>
      <c r="M6" s="59" t="str">
        <f t="shared" si="0"/>
        <v>Sep</v>
      </c>
      <c r="N6" s="59" t="str">
        <f t="shared" si="0"/>
        <v>Oct</v>
      </c>
      <c r="O6" s="59" t="str">
        <f t="shared" si="0"/>
        <v>Nov</v>
      </c>
      <c r="P6" s="59" t="str">
        <f t="shared" si="0"/>
        <v>Dec</v>
      </c>
      <c r="Q6" s="59" t="s">
        <v>180</v>
      </c>
      <c r="R6" s="16" t="str">
        <f ca="1">Comparison!T120</f>
        <v>Year to Date May</v>
      </c>
      <c r="S6" s="16" t="str">
        <f ca="1">Comparison!T121</f>
        <v>Year to Date Apr</v>
      </c>
      <c r="T6" s="14"/>
      <c r="U6" s="14"/>
      <c r="V6" s="14"/>
      <c r="W6" s="14"/>
      <c r="X6" s="63"/>
      <c r="Y6" s="63"/>
      <c r="Z6" s="63"/>
      <c r="AA6" s="63"/>
      <c r="AB6" s="63"/>
      <c r="AC6" s="63"/>
      <c r="AD6" s="63"/>
      <c r="AE6" s="63"/>
      <c r="AF6" s="63"/>
      <c r="AG6" s="63"/>
      <c r="AH6" s="63"/>
      <c r="AI6" s="63"/>
      <c r="AJ6" s="63"/>
      <c r="AK6" s="62"/>
      <c r="AL6" s="62"/>
      <c r="AM6" s="38"/>
      <c r="AN6" s="38"/>
    </row>
    <row r="7" spans="1:40" ht="20.25" customHeight="1" x14ac:dyDescent="0.25">
      <c r="A7" s="28"/>
      <c r="B7" s="207" t="s">
        <v>93</v>
      </c>
      <c r="C7" s="200"/>
      <c r="D7" s="5"/>
      <c r="E7" s="6">
        <f t="shared" ref="E7:Q7" si="1">SUM(E8:E12)</f>
        <v>2</v>
      </c>
      <c r="F7" s="6">
        <f t="shared" si="1"/>
        <v>4</v>
      </c>
      <c r="G7" s="6">
        <f t="shared" si="1"/>
        <v>0</v>
      </c>
      <c r="H7" s="6">
        <f t="shared" si="1"/>
        <v>0</v>
      </c>
      <c r="I7" s="6">
        <f t="shared" si="1"/>
        <v>0</v>
      </c>
      <c r="J7" s="6">
        <f t="shared" si="1"/>
        <v>0</v>
      </c>
      <c r="K7" s="6">
        <f t="shared" si="1"/>
        <v>0</v>
      </c>
      <c r="L7" s="6">
        <f t="shared" si="1"/>
        <v>0</v>
      </c>
      <c r="M7" s="6">
        <f t="shared" si="1"/>
        <v>0</v>
      </c>
      <c r="N7" s="6">
        <f t="shared" si="1"/>
        <v>0</v>
      </c>
      <c r="O7" s="6">
        <f t="shared" si="1"/>
        <v>0</v>
      </c>
      <c r="P7" s="6">
        <f t="shared" si="1"/>
        <v>0</v>
      </c>
      <c r="Q7" s="113">
        <f t="shared" si="1"/>
        <v>6</v>
      </c>
      <c r="R7" s="35">
        <f ca="1">SUM(OFFSET($E7,0,0,1,R$5))</f>
        <v>6</v>
      </c>
      <c r="S7" s="16">
        <f ca="1">SUM(OFFSET($E7,0,0,1,S$5))</f>
        <v>6</v>
      </c>
      <c r="T7" s="14"/>
      <c r="U7" s="14"/>
      <c r="V7" s="14"/>
      <c r="W7" s="14"/>
      <c r="X7" s="63"/>
      <c r="Y7" s="63"/>
      <c r="Z7" s="63"/>
      <c r="AA7" s="63"/>
      <c r="AB7" s="63"/>
      <c r="AC7" s="63"/>
      <c r="AD7" s="63"/>
      <c r="AE7" s="63"/>
      <c r="AF7" s="63"/>
      <c r="AG7" s="63"/>
      <c r="AH7" s="63"/>
      <c r="AI7" s="63"/>
      <c r="AJ7" s="63"/>
      <c r="AK7" s="62"/>
      <c r="AL7" s="62"/>
      <c r="AM7" s="38"/>
      <c r="AN7" s="38"/>
    </row>
    <row r="8" spans="1:40" x14ac:dyDescent="0.2">
      <c r="A8" s="27"/>
      <c r="B8" s="150"/>
      <c r="C8" s="120" t="s">
        <v>179</v>
      </c>
      <c r="D8" s="151"/>
      <c r="E8" s="145">
        <v>2</v>
      </c>
      <c r="F8" s="145">
        <v>4</v>
      </c>
      <c r="G8" s="145"/>
      <c r="H8" s="145"/>
      <c r="I8" s="145"/>
      <c r="J8" s="145"/>
      <c r="K8" s="145"/>
      <c r="L8" s="145"/>
      <c r="M8" s="145"/>
      <c r="N8" s="145"/>
      <c r="O8" s="145"/>
      <c r="P8" s="145"/>
      <c r="Q8" s="135">
        <f>SUM(E8:P8)</f>
        <v>6</v>
      </c>
      <c r="R8" s="35">
        <f t="shared" ref="R8:S71" ca="1" si="2">SUM(OFFSET($E8,0,0,1,R$5))</f>
        <v>6</v>
      </c>
      <c r="S8" s="16">
        <f t="shared" ca="1" si="2"/>
        <v>6</v>
      </c>
      <c r="T8" s="14"/>
      <c r="U8" s="14"/>
      <c r="V8" s="14"/>
      <c r="W8" s="14"/>
      <c r="X8" s="63"/>
      <c r="Y8" s="63"/>
      <c r="Z8" s="63"/>
      <c r="AA8" s="63"/>
      <c r="AB8" s="63"/>
      <c r="AC8" s="63"/>
      <c r="AD8" s="63"/>
      <c r="AE8" s="63"/>
      <c r="AF8" s="63"/>
      <c r="AG8" s="63"/>
      <c r="AH8" s="63"/>
      <c r="AI8" s="63"/>
      <c r="AJ8" s="63"/>
      <c r="AK8" s="62"/>
      <c r="AL8" s="62"/>
      <c r="AM8" s="38"/>
      <c r="AN8" s="38"/>
    </row>
    <row r="9" spans="1:40" x14ac:dyDescent="0.2">
      <c r="A9" s="27"/>
      <c r="B9" s="150"/>
      <c r="C9" s="120" t="s">
        <v>127</v>
      </c>
      <c r="D9" s="151"/>
      <c r="E9" s="145"/>
      <c r="F9" s="145"/>
      <c r="G9" s="145"/>
      <c r="H9" s="145"/>
      <c r="I9" s="145"/>
      <c r="J9" s="145"/>
      <c r="K9" s="145"/>
      <c r="L9" s="145"/>
      <c r="M9" s="145"/>
      <c r="N9" s="145"/>
      <c r="O9" s="145"/>
      <c r="P9" s="145"/>
      <c r="Q9" s="135">
        <f>SUM(E9:P9)</f>
        <v>0</v>
      </c>
      <c r="R9" s="35">
        <f t="shared" ca="1" si="2"/>
        <v>0</v>
      </c>
      <c r="S9" s="16">
        <f t="shared" ca="1" si="2"/>
        <v>0</v>
      </c>
      <c r="T9" s="14"/>
      <c r="U9" s="14"/>
      <c r="V9" s="14"/>
      <c r="W9" s="14"/>
      <c r="X9" s="63"/>
      <c r="Y9" s="63"/>
      <c r="Z9" s="63"/>
      <c r="AA9" s="63"/>
      <c r="AB9" s="63"/>
      <c r="AC9" s="63"/>
      <c r="AD9" s="63"/>
      <c r="AE9" s="63"/>
      <c r="AF9" s="63"/>
      <c r="AG9" s="63"/>
      <c r="AH9" s="63"/>
      <c r="AI9" s="63"/>
      <c r="AJ9" s="63"/>
      <c r="AK9" s="62"/>
      <c r="AL9" s="62"/>
      <c r="AM9" s="38"/>
      <c r="AN9" s="38"/>
    </row>
    <row r="10" spans="1:40" x14ac:dyDescent="0.2">
      <c r="A10" s="27"/>
      <c r="B10" s="150"/>
      <c r="C10" s="120" t="s">
        <v>0</v>
      </c>
      <c r="D10" s="151"/>
      <c r="E10" s="145"/>
      <c r="F10" s="145"/>
      <c r="G10" s="145"/>
      <c r="H10" s="145"/>
      <c r="I10" s="145"/>
      <c r="J10" s="145"/>
      <c r="K10" s="145"/>
      <c r="L10" s="145"/>
      <c r="M10" s="145"/>
      <c r="N10" s="145"/>
      <c r="O10" s="145"/>
      <c r="P10" s="145"/>
      <c r="Q10" s="135">
        <f>SUM(E10:P10)</f>
        <v>0</v>
      </c>
      <c r="R10" s="35">
        <f t="shared" ca="1" si="2"/>
        <v>0</v>
      </c>
      <c r="S10" s="16">
        <f t="shared" ca="1" si="2"/>
        <v>0</v>
      </c>
      <c r="T10" s="14"/>
      <c r="U10" s="14"/>
      <c r="V10" s="14"/>
      <c r="W10" s="14"/>
      <c r="X10" s="63"/>
      <c r="Y10" s="63"/>
      <c r="Z10" s="63"/>
      <c r="AA10" s="63"/>
      <c r="AB10" s="63"/>
      <c r="AC10" s="63"/>
      <c r="AD10" s="63"/>
      <c r="AE10" s="63"/>
      <c r="AF10" s="63"/>
      <c r="AG10" s="63"/>
      <c r="AH10" s="63"/>
      <c r="AI10" s="63"/>
      <c r="AJ10" s="63"/>
      <c r="AK10" s="62"/>
      <c r="AL10" s="62"/>
      <c r="AM10" s="38"/>
      <c r="AN10" s="38"/>
    </row>
    <row r="11" spans="1:40" x14ac:dyDescent="0.2">
      <c r="A11" s="27"/>
      <c r="B11" s="150"/>
      <c r="C11" s="120" t="s">
        <v>0</v>
      </c>
      <c r="D11" s="151"/>
      <c r="E11" s="145"/>
      <c r="F11" s="145"/>
      <c r="G11" s="145"/>
      <c r="H11" s="145"/>
      <c r="I11" s="145"/>
      <c r="J11" s="145"/>
      <c r="K11" s="145"/>
      <c r="L11" s="145"/>
      <c r="M11" s="145"/>
      <c r="N11" s="145"/>
      <c r="O11" s="145"/>
      <c r="P11" s="145"/>
      <c r="Q11" s="135">
        <f>SUM(E11:P11)</f>
        <v>0</v>
      </c>
      <c r="R11" s="35">
        <f t="shared" ca="1" si="2"/>
        <v>0</v>
      </c>
      <c r="S11" s="16">
        <f t="shared" ca="1" si="2"/>
        <v>0</v>
      </c>
      <c r="T11" s="14"/>
      <c r="U11" s="14"/>
      <c r="V11" s="14"/>
      <c r="W11" s="14"/>
      <c r="X11" s="63"/>
      <c r="Y11" s="63"/>
      <c r="Z11" s="63"/>
      <c r="AA11" s="63"/>
      <c r="AB11" s="63"/>
      <c r="AC11" s="63"/>
      <c r="AD11" s="63"/>
      <c r="AE11" s="63"/>
      <c r="AF11" s="63"/>
      <c r="AG11" s="63"/>
      <c r="AH11" s="63"/>
      <c r="AI11" s="63"/>
      <c r="AJ11" s="63"/>
      <c r="AK11" s="62"/>
      <c r="AL11" s="62"/>
      <c r="AM11" s="38"/>
      <c r="AN11" s="38"/>
    </row>
    <row r="12" spans="1:40" x14ac:dyDescent="0.2">
      <c r="A12" s="27"/>
      <c r="B12" s="150"/>
      <c r="C12" s="120" t="s">
        <v>0</v>
      </c>
      <c r="D12" s="151"/>
      <c r="E12" s="145"/>
      <c r="F12" s="145"/>
      <c r="G12" s="145"/>
      <c r="H12" s="145"/>
      <c r="I12" s="145"/>
      <c r="J12" s="145"/>
      <c r="K12" s="145"/>
      <c r="L12" s="145"/>
      <c r="M12" s="145"/>
      <c r="N12" s="145"/>
      <c r="O12" s="145"/>
      <c r="P12" s="145"/>
      <c r="Q12" s="135">
        <f>SUM(E12:P12)</f>
        <v>0</v>
      </c>
      <c r="R12" s="35">
        <f t="shared" ca="1" si="2"/>
        <v>0</v>
      </c>
      <c r="S12" s="16">
        <f t="shared" ca="1" si="2"/>
        <v>0</v>
      </c>
      <c r="T12" s="14"/>
      <c r="U12" s="14"/>
      <c r="V12" s="14"/>
      <c r="W12" s="14"/>
      <c r="X12" s="63"/>
      <c r="Y12" s="63"/>
      <c r="Z12" s="63"/>
      <c r="AA12" s="63"/>
      <c r="AB12" s="63"/>
      <c r="AC12" s="63"/>
      <c r="AD12" s="63"/>
      <c r="AE12" s="63"/>
      <c r="AF12" s="63"/>
      <c r="AG12" s="63"/>
      <c r="AH12" s="63"/>
      <c r="AI12" s="63"/>
      <c r="AJ12" s="63"/>
      <c r="AK12" s="62"/>
      <c r="AL12" s="62"/>
      <c r="AM12" s="38"/>
      <c r="AN12" s="38"/>
    </row>
    <row r="13" spans="1:40" ht="6" customHeight="1" x14ac:dyDescent="0.2">
      <c r="A13" s="27"/>
      <c r="B13" s="152"/>
      <c r="C13" s="132"/>
      <c r="D13" s="132"/>
      <c r="E13" s="132"/>
      <c r="F13" s="132"/>
      <c r="G13" s="132"/>
      <c r="H13" s="132"/>
      <c r="I13" s="132"/>
      <c r="J13" s="132"/>
      <c r="K13" s="132"/>
      <c r="L13" s="132"/>
      <c r="M13" s="132"/>
      <c r="N13" s="132"/>
      <c r="O13" s="132"/>
      <c r="P13" s="132"/>
      <c r="Q13" s="142"/>
      <c r="R13" s="35">
        <f t="shared" ca="1" si="2"/>
        <v>0</v>
      </c>
      <c r="S13" s="16">
        <f t="shared" ca="1" si="2"/>
        <v>0</v>
      </c>
      <c r="T13" s="14"/>
      <c r="U13" s="14"/>
      <c r="V13" s="14"/>
      <c r="W13" s="14"/>
      <c r="X13" s="63"/>
      <c r="Y13" s="63"/>
      <c r="Z13" s="63"/>
      <c r="AA13" s="63"/>
      <c r="AB13" s="63"/>
      <c r="AC13" s="63"/>
      <c r="AD13" s="63"/>
      <c r="AE13" s="63"/>
      <c r="AF13" s="63"/>
      <c r="AG13" s="63"/>
      <c r="AH13" s="63"/>
      <c r="AI13" s="63"/>
      <c r="AJ13" s="63"/>
      <c r="AK13" s="62"/>
      <c r="AL13" s="62"/>
      <c r="AM13" s="38"/>
      <c r="AN13" s="38"/>
    </row>
    <row r="14" spans="1:40" s="17" customFormat="1" ht="11.25" customHeight="1" x14ac:dyDescent="0.2">
      <c r="A14" s="27"/>
      <c r="B14" s="208"/>
      <c r="C14" s="209"/>
      <c r="D14" s="153"/>
      <c r="E14" s="153"/>
      <c r="F14" s="153"/>
      <c r="G14" s="153"/>
      <c r="H14" s="153"/>
      <c r="I14" s="153"/>
      <c r="J14" s="153"/>
      <c r="K14" s="153"/>
      <c r="L14" s="153"/>
      <c r="M14" s="153"/>
      <c r="N14" s="153"/>
      <c r="O14" s="153"/>
      <c r="P14" s="154"/>
      <c r="Q14" s="154"/>
      <c r="R14" s="35">
        <f t="shared" ca="1" si="2"/>
        <v>0</v>
      </c>
      <c r="S14" s="16">
        <f t="shared" ca="1" si="2"/>
        <v>0</v>
      </c>
      <c r="T14" s="14"/>
      <c r="U14" s="14"/>
      <c r="V14" s="14"/>
      <c r="W14" s="14"/>
      <c r="X14" s="63"/>
      <c r="Y14" s="63"/>
      <c r="Z14" s="63"/>
      <c r="AA14" s="63"/>
      <c r="AB14" s="63"/>
      <c r="AC14" s="63"/>
      <c r="AD14" s="63"/>
      <c r="AE14" s="63"/>
      <c r="AF14" s="63"/>
      <c r="AG14" s="63"/>
      <c r="AH14" s="63"/>
      <c r="AI14" s="63"/>
      <c r="AJ14" s="63"/>
      <c r="AK14" s="63"/>
      <c r="AL14" s="63"/>
      <c r="AM14" s="39"/>
      <c r="AN14" s="39"/>
    </row>
    <row r="15" spans="1:40" ht="18" customHeight="1" x14ac:dyDescent="0.25">
      <c r="A15" s="27"/>
      <c r="B15" s="205" t="s">
        <v>128</v>
      </c>
      <c r="C15" s="206"/>
      <c r="D15" s="155"/>
      <c r="E15" s="136">
        <f>E16+E28+E40+E52+E64+E76+E88+E100</f>
        <v>1</v>
      </c>
      <c r="F15" s="156">
        <f t="shared" ref="F15:Q15" si="3">F16+F28+F40+F52+F64+F76+F88+F100</f>
        <v>0</v>
      </c>
      <c r="G15" s="156">
        <f t="shared" si="3"/>
        <v>0</v>
      </c>
      <c r="H15" s="156">
        <f t="shared" si="3"/>
        <v>0</v>
      </c>
      <c r="I15" s="156">
        <f t="shared" si="3"/>
        <v>0</v>
      </c>
      <c r="J15" s="156">
        <f t="shared" si="3"/>
        <v>0</v>
      </c>
      <c r="K15" s="156">
        <f t="shared" si="3"/>
        <v>0</v>
      </c>
      <c r="L15" s="156">
        <f t="shared" si="3"/>
        <v>0</v>
      </c>
      <c r="M15" s="156">
        <f t="shared" si="3"/>
        <v>0</v>
      </c>
      <c r="N15" s="156">
        <f t="shared" si="3"/>
        <v>0</v>
      </c>
      <c r="O15" s="156">
        <f t="shared" si="3"/>
        <v>0</v>
      </c>
      <c r="P15" s="156">
        <f t="shared" si="3"/>
        <v>0</v>
      </c>
      <c r="Q15" s="156">
        <f t="shared" si="3"/>
        <v>1</v>
      </c>
      <c r="R15" s="35">
        <f t="shared" ca="1" si="2"/>
        <v>1</v>
      </c>
      <c r="S15" s="16">
        <f t="shared" ca="1" si="2"/>
        <v>1</v>
      </c>
      <c r="T15" s="14"/>
      <c r="U15" s="14"/>
      <c r="V15" s="14"/>
      <c r="W15" s="14"/>
      <c r="X15" s="63"/>
      <c r="Y15" s="63"/>
      <c r="Z15" s="63"/>
      <c r="AA15" s="63"/>
      <c r="AB15" s="63"/>
      <c r="AC15" s="63"/>
      <c r="AD15" s="63"/>
      <c r="AE15" s="63"/>
      <c r="AF15" s="63"/>
      <c r="AG15" s="63"/>
      <c r="AH15" s="63"/>
      <c r="AI15" s="63"/>
      <c r="AJ15" s="63"/>
      <c r="AK15" s="62"/>
      <c r="AL15" s="62"/>
      <c r="AM15" s="38"/>
      <c r="AN15" s="38"/>
    </row>
    <row r="16" spans="1:40" ht="12.75" customHeight="1" x14ac:dyDescent="0.2">
      <c r="A16" s="27"/>
      <c r="B16" s="157"/>
      <c r="C16" s="158" t="s">
        <v>39</v>
      </c>
      <c r="D16" s="127"/>
      <c r="E16" s="159">
        <f>SUM(E17:E26)</f>
        <v>1</v>
      </c>
      <c r="F16" s="159">
        <f t="shared" ref="F16:Q16" si="4">SUM(F17:F26)</f>
        <v>0</v>
      </c>
      <c r="G16" s="159">
        <f t="shared" si="4"/>
        <v>0</v>
      </c>
      <c r="H16" s="159">
        <f t="shared" si="4"/>
        <v>0</v>
      </c>
      <c r="I16" s="159">
        <f t="shared" si="4"/>
        <v>0</v>
      </c>
      <c r="J16" s="159">
        <f t="shared" si="4"/>
        <v>0</v>
      </c>
      <c r="K16" s="159">
        <f t="shared" si="4"/>
        <v>0</v>
      </c>
      <c r="L16" s="159">
        <f t="shared" si="4"/>
        <v>0</v>
      </c>
      <c r="M16" s="159">
        <f t="shared" si="4"/>
        <v>0</v>
      </c>
      <c r="N16" s="159">
        <f t="shared" si="4"/>
        <v>0</v>
      </c>
      <c r="O16" s="159">
        <f t="shared" si="4"/>
        <v>0</v>
      </c>
      <c r="P16" s="159">
        <f t="shared" si="4"/>
        <v>0</v>
      </c>
      <c r="Q16" s="160">
        <f t="shared" si="4"/>
        <v>1</v>
      </c>
      <c r="R16" s="35">
        <f t="shared" ca="1" si="2"/>
        <v>1</v>
      </c>
      <c r="S16" s="16">
        <f t="shared" ca="1" si="2"/>
        <v>1</v>
      </c>
      <c r="T16" s="14"/>
      <c r="U16" s="14"/>
      <c r="V16" s="14"/>
      <c r="W16" s="14"/>
      <c r="X16" s="63"/>
      <c r="Y16" s="63"/>
      <c r="Z16" s="63"/>
      <c r="AA16" s="63"/>
      <c r="AB16" s="63"/>
      <c r="AC16" s="63"/>
      <c r="AD16" s="63"/>
      <c r="AE16" s="63"/>
      <c r="AF16" s="63"/>
      <c r="AG16" s="63"/>
      <c r="AH16" s="63"/>
      <c r="AI16" s="63"/>
      <c r="AJ16" s="63"/>
      <c r="AK16" s="62"/>
      <c r="AL16" s="62"/>
      <c r="AM16" s="38"/>
      <c r="AN16" s="38"/>
    </row>
    <row r="17" spans="1:40" ht="12.75" customHeight="1" x14ac:dyDescent="0.2">
      <c r="A17" s="27"/>
      <c r="B17" s="161"/>
      <c r="C17" s="128" t="s">
        <v>1</v>
      </c>
      <c r="D17" s="127"/>
      <c r="E17" s="147">
        <v>1</v>
      </c>
      <c r="F17" s="147"/>
      <c r="G17" s="147"/>
      <c r="H17" s="147"/>
      <c r="I17" s="147"/>
      <c r="J17" s="147"/>
      <c r="K17" s="147"/>
      <c r="L17" s="147"/>
      <c r="M17" s="147"/>
      <c r="N17" s="147"/>
      <c r="O17" s="147"/>
      <c r="P17" s="147"/>
      <c r="Q17" s="139">
        <f t="shared" ref="Q17:Q26" si="5">SUM(E17:P17)</f>
        <v>1</v>
      </c>
      <c r="R17" s="35">
        <f t="shared" ca="1" si="2"/>
        <v>1</v>
      </c>
      <c r="S17" s="16">
        <f t="shared" ca="1" si="2"/>
        <v>1</v>
      </c>
      <c r="T17" s="14"/>
      <c r="U17" s="14"/>
      <c r="V17" s="14"/>
      <c r="W17" s="14"/>
      <c r="X17" s="63"/>
      <c r="Y17" s="63"/>
      <c r="Z17" s="63"/>
      <c r="AA17" s="63"/>
      <c r="AB17" s="63"/>
      <c r="AC17" s="63"/>
      <c r="AD17" s="63"/>
      <c r="AE17" s="63"/>
      <c r="AF17" s="63"/>
      <c r="AG17" s="63"/>
      <c r="AH17" s="63"/>
      <c r="AI17" s="63"/>
      <c r="AJ17" s="63"/>
      <c r="AK17" s="62"/>
      <c r="AL17" s="62"/>
      <c r="AM17" s="38"/>
      <c r="AN17" s="38"/>
    </row>
    <row r="18" spans="1:40" ht="12.75" customHeight="1" x14ac:dyDescent="0.2">
      <c r="A18" s="27"/>
      <c r="B18" s="161"/>
      <c r="C18" s="128" t="s">
        <v>2</v>
      </c>
      <c r="D18" s="127"/>
      <c r="E18" s="147"/>
      <c r="F18" s="147"/>
      <c r="G18" s="147"/>
      <c r="H18" s="147"/>
      <c r="I18" s="147"/>
      <c r="J18" s="147"/>
      <c r="K18" s="147"/>
      <c r="L18" s="147"/>
      <c r="M18" s="147"/>
      <c r="N18" s="147"/>
      <c r="O18" s="147"/>
      <c r="P18" s="147"/>
      <c r="Q18" s="139">
        <f t="shared" si="5"/>
        <v>0</v>
      </c>
      <c r="R18" s="35">
        <f t="shared" ca="1" si="2"/>
        <v>0</v>
      </c>
      <c r="S18" s="16">
        <f t="shared" ca="1" si="2"/>
        <v>0</v>
      </c>
      <c r="T18" s="14"/>
      <c r="U18" s="14"/>
      <c r="V18" s="14"/>
      <c r="W18" s="14"/>
      <c r="X18" s="63"/>
      <c r="Y18" s="63"/>
      <c r="Z18" s="63"/>
      <c r="AA18" s="63"/>
      <c r="AB18" s="63"/>
      <c r="AC18" s="63"/>
      <c r="AD18" s="63"/>
      <c r="AE18" s="63"/>
      <c r="AF18" s="63"/>
      <c r="AG18" s="63"/>
      <c r="AH18" s="63"/>
      <c r="AI18" s="63"/>
      <c r="AJ18" s="63"/>
      <c r="AK18" s="62"/>
      <c r="AL18" s="62"/>
      <c r="AM18" s="38"/>
      <c r="AN18" s="38"/>
    </row>
    <row r="19" spans="1:40" ht="12.75" customHeight="1" x14ac:dyDescent="0.2">
      <c r="A19" s="27"/>
      <c r="B19" s="161"/>
      <c r="C19" s="128" t="s">
        <v>174</v>
      </c>
      <c r="D19" s="127"/>
      <c r="E19" s="147"/>
      <c r="F19" s="147"/>
      <c r="G19" s="147"/>
      <c r="H19" s="147"/>
      <c r="I19" s="147"/>
      <c r="J19" s="147"/>
      <c r="K19" s="147"/>
      <c r="L19" s="147"/>
      <c r="M19" s="147"/>
      <c r="N19" s="147"/>
      <c r="O19" s="147"/>
      <c r="P19" s="147"/>
      <c r="Q19" s="139">
        <f t="shared" si="5"/>
        <v>0</v>
      </c>
      <c r="R19" s="35">
        <f t="shared" ca="1" si="2"/>
        <v>0</v>
      </c>
      <c r="S19" s="16">
        <f t="shared" ca="1" si="2"/>
        <v>0</v>
      </c>
      <c r="T19" s="14"/>
      <c r="U19" s="14"/>
      <c r="V19" s="14"/>
      <c r="W19" s="14"/>
      <c r="X19" s="63"/>
      <c r="Y19" s="63"/>
      <c r="Z19" s="63"/>
      <c r="AA19" s="63"/>
      <c r="AB19" s="63"/>
      <c r="AC19" s="63"/>
      <c r="AD19" s="63"/>
      <c r="AE19" s="63"/>
      <c r="AF19" s="63"/>
      <c r="AG19" s="63"/>
      <c r="AH19" s="63"/>
      <c r="AI19" s="63"/>
      <c r="AJ19" s="63"/>
      <c r="AK19" s="62"/>
      <c r="AL19" s="62"/>
      <c r="AM19" s="38"/>
      <c r="AN19" s="38"/>
    </row>
    <row r="20" spans="1:40" ht="12.75" customHeight="1" x14ac:dyDescent="0.2">
      <c r="A20" s="27"/>
      <c r="B20" s="161"/>
      <c r="C20" s="128" t="s">
        <v>14</v>
      </c>
      <c r="D20" s="127"/>
      <c r="E20" s="147"/>
      <c r="F20" s="147"/>
      <c r="G20" s="147"/>
      <c r="H20" s="147"/>
      <c r="I20" s="147"/>
      <c r="J20" s="147"/>
      <c r="K20" s="147"/>
      <c r="L20" s="147"/>
      <c r="M20" s="147"/>
      <c r="N20" s="147"/>
      <c r="O20" s="147"/>
      <c r="P20" s="147"/>
      <c r="Q20" s="139">
        <f>SUM(E20:P20)</f>
        <v>0</v>
      </c>
      <c r="R20" s="35">
        <f t="shared" ca="1" si="2"/>
        <v>0</v>
      </c>
      <c r="S20" s="16">
        <f t="shared" ca="1" si="2"/>
        <v>0</v>
      </c>
      <c r="T20" s="14"/>
      <c r="U20" s="14"/>
      <c r="V20" s="14"/>
      <c r="W20" s="14"/>
      <c r="X20" s="63"/>
      <c r="Y20" s="63"/>
      <c r="Z20" s="63"/>
      <c r="AA20" s="63"/>
      <c r="AB20" s="63"/>
      <c r="AC20" s="63"/>
      <c r="AD20" s="63"/>
      <c r="AE20" s="63"/>
      <c r="AF20" s="63"/>
      <c r="AG20" s="63"/>
      <c r="AH20" s="63"/>
      <c r="AI20" s="63"/>
      <c r="AJ20" s="63"/>
      <c r="AK20" s="62"/>
      <c r="AL20" s="62"/>
      <c r="AM20" s="38"/>
      <c r="AN20" s="38"/>
    </row>
    <row r="21" spans="1:40" ht="12.75" customHeight="1" x14ac:dyDescent="0.2">
      <c r="A21" s="27"/>
      <c r="B21" s="161"/>
      <c r="C21" s="122" t="s">
        <v>5</v>
      </c>
      <c r="D21" s="127"/>
      <c r="E21" s="147"/>
      <c r="F21" s="147"/>
      <c r="G21" s="147"/>
      <c r="H21" s="147"/>
      <c r="I21" s="147"/>
      <c r="J21" s="147"/>
      <c r="K21" s="147"/>
      <c r="L21" s="147"/>
      <c r="M21" s="147"/>
      <c r="N21" s="147"/>
      <c r="O21" s="147"/>
      <c r="P21" s="147"/>
      <c r="Q21" s="139">
        <f>SUM(E21:P21)</f>
        <v>0</v>
      </c>
      <c r="R21" s="35">
        <f t="shared" ca="1" si="2"/>
        <v>0</v>
      </c>
      <c r="S21" s="16">
        <f t="shared" ca="1" si="2"/>
        <v>0</v>
      </c>
      <c r="T21" s="14"/>
      <c r="U21" s="14"/>
      <c r="V21" s="14"/>
      <c r="W21" s="14"/>
      <c r="X21" s="63"/>
      <c r="Y21" s="63"/>
      <c r="Z21" s="63"/>
      <c r="AA21" s="63"/>
      <c r="AB21" s="63"/>
      <c r="AC21" s="63"/>
      <c r="AD21" s="63"/>
      <c r="AE21" s="63"/>
      <c r="AF21" s="63"/>
      <c r="AG21" s="63"/>
      <c r="AH21" s="63"/>
      <c r="AI21" s="63"/>
      <c r="AJ21" s="63"/>
      <c r="AK21" s="62"/>
      <c r="AL21" s="62"/>
      <c r="AM21" s="38"/>
      <c r="AN21" s="38"/>
    </row>
    <row r="22" spans="1:40" ht="12.75" customHeight="1" x14ac:dyDescent="0.2">
      <c r="A22" s="27"/>
      <c r="B22" s="161"/>
      <c r="C22" s="122" t="s">
        <v>196</v>
      </c>
      <c r="D22" s="127"/>
      <c r="E22" s="147"/>
      <c r="F22" s="147"/>
      <c r="G22" s="147"/>
      <c r="H22" s="147"/>
      <c r="I22" s="147"/>
      <c r="J22" s="147"/>
      <c r="K22" s="147"/>
      <c r="L22" s="147"/>
      <c r="M22" s="147"/>
      <c r="N22" s="147"/>
      <c r="O22" s="147"/>
      <c r="P22" s="147"/>
      <c r="Q22" s="139">
        <f t="shared" si="5"/>
        <v>0</v>
      </c>
      <c r="R22" s="35">
        <f t="shared" ca="1" si="2"/>
        <v>0</v>
      </c>
      <c r="S22" s="16">
        <f t="shared" ca="1" si="2"/>
        <v>0</v>
      </c>
      <c r="T22" s="14"/>
      <c r="U22" s="29"/>
      <c r="V22" s="29"/>
      <c r="W22" s="14"/>
      <c r="X22" s="63"/>
      <c r="Y22" s="63"/>
      <c r="Z22" s="63"/>
      <c r="AA22" s="63"/>
      <c r="AB22" s="63"/>
      <c r="AC22" s="63"/>
      <c r="AD22" s="63"/>
      <c r="AE22" s="63"/>
      <c r="AF22" s="63"/>
      <c r="AG22" s="63"/>
      <c r="AH22" s="63"/>
      <c r="AI22" s="63"/>
      <c r="AJ22" s="63"/>
      <c r="AK22" s="62"/>
      <c r="AL22" s="62"/>
      <c r="AM22" s="38"/>
      <c r="AN22" s="38"/>
    </row>
    <row r="23" spans="1:40" ht="12.75" customHeight="1" x14ac:dyDescent="0.2">
      <c r="A23" s="27"/>
      <c r="B23" s="161"/>
      <c r="C23" s="128" t="s">
        <v>0</v>
      </c>
      <c r="D23" s="127"/>
      <c r="E23" s="147"/>
      <c r="F23" s="147"/>
      <c r="G23" s="147"/>
      <c r="H23" s="147"/>
      <c r="I23" s="147"/>
      <c r="J23" s="147"/>
      <c r="K23" s="147"/>
      <c r="L23" s="147"/>
      <c r="M23" s="147"/>
      <c r="N23" s="147"/>
      <c r="O23" s="147"/>
      <c r="P23" s="147"/>
      <c r="Q23" s="139">
        <f t="shared" si="5"/>
        <v>0</v>
      </c>
      <c r="R23" s="35">
        <f t="shared" ca="1" si="2"/>
        <v>0</v>
      </c>
      <c r="S23" s="16">
        <f t="shared" ca="1" si="2"/>
        <v>0</v>
      </c>
      <c r="T23" s="14"/>
      <c r="U23" s="29"/>
      <c r="V23" s="29"/>
      <c r="W23" s="14"/>
      <c r="X23" s="63"/>
      <c r="Y23" s="63"/>
      <c r="Z23" s="63"/>
      <c r="AN23" s="38"/>
    </row>
    <row r="24" spans="1:40" ht="12.75" customHeight="1" x14ac:dyDescent="0.2">
      <c r="A24" s="27"/>
      <c r="B24" s="161"/>
      <c r="C24" s="128" t="s">
        <v>0</v>
      </c>
      <c r="D24" s="127"/>
      <c r="E24" s="147"/>
      <c r="F24" s="147"/>
      <c r="G24" s="147"/>
      <c r="H24" s="147"/>
      <c r="I24" s="147"/>
      <c r="J24" s="147"/>
      <c r="K24" s="147"/>
      <c r="L24" s="147"/>
      <c r="M24" s="147"/>
      <c r="N24" s="147"/>
      <c r="O24" s="147"/>
      <c r="P24" s="147"/>
      <c r="Q24" s="139">
        <f t="shared" si="5"/>
        <v>0</v>
      </c>
      <c r="R24" s="35">
        <f t="shared" ca="1" si="2"/>
        <v>0</v>
      </c>
      <c r="S24" s="16">
        <f t="shared" ca="1" si="2"/>
        <v>0</v>
      </c>
      <c r="T24" s="14"/>
      <c r="U24" s="29"/>
      <c r="V24" s="55"/>
      <c r="W24" s="14"/>
      <c r="X24" s="63"/>
      <c r="Y24" s="63"/>
      <c r="Z24" s="63"/>
      <c r="AN24" s="38"/>
    </row>
    <row r="25" spans="1:40" ht="12.75" customHeight="1" x14ac:dyDescent="0.2">
      <c r="A25" s="27"/>
      <c r="B25" s="161"/>
      <c r="C25" s="128" t="s">
        <v>0</v>
      </c>
      <c r="D25" s="127"/>
      <c r="E25" s="147"/>
      <c r="F25" s="147"/>
      <c r="G25" s="147"/>
      <c r="H25" s="147"/>
      <c r="I25" s="147"/>
      <c r="J25" s="147"/>
      <c r="K25" s="147"/>
      <c r="L25" s="147"/>
      <c r="M25" s="147"/>
      <c r="N25" s="147"/>
      <c r="O25" s="147"/>
      <c r="P25" s="147"/>
      <c r="Q25" s="139">
        <f t="shared" si="5"/>
        <v>0</v>
      </c>
      <c r="R25" s="35">
        <f t="shared" ca="1" si="2"/>
        <v>0</v>
      </c>
      <c r="S25" s="16">
        <f t="shared" ca="1" si="2"/>
        <v>0</v>
      </c>
      <c r="T25" s="14"/>
      <c r="U25" s="29"/>
      <c r="V25" s="55"/>
      <c r="W25" s="14"/>
      <c r="X25" s="63"/>
      <c r="Y25" s="63"/>
      <c r="Z25" s="63"/>
      <c r="AN25" s="38"/>
    </row>
    <row r="26" spans="1:40" ht="12.75" customHeight="1" x14ac:dyDescent="0.2">
      <c r="A26" s="27"/>
      <c r="B26" s="161"/>
      <c r="C26" s="128" t="s">
        <v>0</v>
      </c>
      <c r="D26" s="127"/>
      <c r="E26" s="147"/>
      <c r="F26" s="147"/>
      <c r="G26" s="147"/>
      <c r="H26" s="147"/>
      <c r="I26" s="147"/>
      <c r="J26" s="147"/>
      <c r="K26" s="147"/>
      <c r="L26" s="147"/>
      <c r="M26" s="147"/>
      <c r="N26" s="147"/>
      <c r="O26" s="147"/>
      <c r="P26" s="147"/>
      <c r="Q26" s="139">
        <f t="shared" si="5"/>
        <v>0</v>
      </c>
      <c r="R26" s="35">
        <f t="shared" ca="1" si="2"/>
        <v>0</v>
      </c>
      <c r="S26" s="16">
        <f t="shared" ca="1" si="2"/>
        <v>0</v>
      </c>
      <c r="T26" s="14"/>
      <c r="U26" s="29"/>
      <c r="V26" s="29"/>
      <c r="W26" s="14"/>
      <c r="X26" s="63"/>
      <c r="Y26" s="63"/>
      <c r="Z26" s="63"/>
      <c r="AN26" s="38"/>
    </row>
    <row r="27" spans="1:40" x14ac:dyDescent="0.2">
      <c r="A27" s="27"/>
      <c r="B27" s="161"/>
      <c r="C27" s="127"/>
      <c r="D27" s="127"/>
      <c r="E27" s="127"/>
      <c r="F27" s="127"/>
      <c r="G27" s="127"/>
      <c r="H27" s="127"/>
      <c r="I27" s="127"/>
      <c r="J27" s="127"/>
      <c r="K27" s="127"/>
      <c r="L27" s="127"/>
      <c r="M27" s="127"/>
      <c r="N27" s="127"/>
      <c r="O27" s="127"/>
      <c r="P27" s="127"/>
      <c r="Q27" s="140"/>
      <c r="R27" s="35">
        <f t="shared" ca="1" si="2"/>
        <v>0</v>
      </c>
      <c r="S27" s="16">
        <f t="shared" ca="1" si="2"/>
        <v>0</v>
      </c>
      <c r="T27" s="14"/>
      <c r="U27" s="56"/>
      <c r="V27" s="57"/>
      <c r="W27" s="14"/>
      <c r="X27" s="63"/>
      <c r="Y27" s="63"/>
      <c r="Z27" s="63"/>
      <c r="AN27" s="38"/>
    </row>
    <row r="28" spans="1:40" x14ac:dyDescent="0.2">
      <c r="A28" s="27"/>
      <c r="B28" s="157"/>
      <c r="C28" s="158" t="s">
        <v>40</v>
      </c>
      <c r="D28" s="127"/>
      <c r="E28" s="137">
        <f>SUM(E29:E38)</f>
        <v>0</v>
      </c>
      <c r="F28" s="137">
        <f t="shared" ref="F28:P28" si="6">SUM(F29:F38)</f>
        <v>0</v>
      </c>
      <c r="G28" s="137">
        <f t="shared" si="6"/>
        <v>0</v>
      </c>
      <c r="H28" s="137">
        <f t="shared" si="6"/>
        <v>0</v>
      </c>
      <c r="I28" s="137">
        <f t="shared" si="6"/>
        <v>0</v>
      </c>
      <c r="J28" s="137">
        <f t="shared" si="6"/>
        <v>0</v>
      </c>
      <c r="K28" s="137">
        <f t="shared" si="6"/>
        <v>0</v>
      </c>
      <c r="L28" s="137">
        <f t="shared" si="6"/>
        <v>0</v>
      </c>
      <c r="M28" s="137">
        <f t="shared" si="6"/>
        <v>0</v>
      </c>
      <c r="N28" s="137">
        <f t="shared" si="6"/>
        <v>0</v>
      </c>
      <c r="O28" s="137">
        <f t="shared" si="6"/>
        <v>0</v>
      </c>
      <c r="P28" s="137">
        <f t="shared" si="6"/>
        <v>0</v>
      </c>
      <c r="Q28" s="141">
        <f>SUM(Q29:Q38)</f>
        <v>0</v>
      </c>
      <c r="R28" s="35">
        <f t="shared" ca="1" si="2"/>
        <v>0</v>
      </c>
      <c r="S28" s="16">
        <f t="shared" ca="1" si="2"/>
        <v>0</v>
      </c>
      <c r="T28" s="14"/>
      <c r="U28" s="58"/>
      <c r="V28" s="57"/>
      <c r="W28" s="14"/>
      <c r="X28" s="63"/>
      <c r="Y28" s="63"/>
      <c r="Z28" s="63"/>
      <c r="AN28" s="38"/>
    </row>
    <row r="29" spans="1:40" x14ac:dyDescent="0.2">
      <c r="A29" s="27"/>
      <c r="B29" s="161"/>
      <c r="C29" s="128" t="s">
        <v>3</v>
      </c>
      <c r="D29" s="127"/>
      <c r="E29" s="147"/>
      <c r="F29" s="147"/>
      <c r="G29" s="147"/>
      <c r="H29" s="147"/>
      <c r="I29" s="147"/>
      <c r="J29" s="147"/>
      <c r="K29" s="147"/>
      <c r="L29" s="147"/>
      <c r="M29" s="147"/>
      <c r="N29" s="147"/>
      <c r="O29" s="147"/>
      <c r="P29" s="147"/>
      <c r="Q29" s="139">
        <f t="shared" ref="Q29:Q38" si="7">SUM(E29:P29)</f>
        <v>0</v>
      </c>
      <c r="R29" s="35">
        <f t="shared" ca="1" si="2"/>
        <v>0</v>
      </c>
      <c r="S29" s="16">
        <f t="shared" ca="1" si="2"/>
        <v>0</v>
      </c>
      <c r="T29" s="14"/>
      <c r="U29" s="29"/>
      <c r="V29" s="29"/>
      <c r="W29" s="14"/>
      <c r="X29" s="63"/>
      <c r="Y29" s="63"/>
      <c r="Z29" s="63"/>
      <c r="AN29" s="38"/>
    </row>
    <row r="30" spans="1:40" x14ac:dyDescent="0.2">
      <c r="A30" s="27"/>
      <c r="B30" s="161"/>
      <c r="C30" s="128" t="s">
        <v>4</v>
      </c>
      <c r="D30" s="127"/>
      <c r="E30" s="147"/>
      <c r="F30" s="147"/>
      <c r="G30" s="147"/>
      <c r="H30" s="147"/>
      <c r="I30" s="147"/>
      <c r="J30" s="147"/>
      <c r="K30" s="147"/>
      <c r="L30" s="147"/>
      <c r="M30" s="147"/>
      <c r="N30" s="147"/>
      <c r="O30" s="147"/>
      <c r="P30" s="147"/>
      <c r="Q30" s="139">
        <f t="shared" si="7"/>
        <v>0</v>
      </c>
      <c r="R30" s="35">
        <f t="shared" ca="1" si="2"/>
        <v>0</v>
      </c>
      <c r="S30" s="16">
        <f t="shared" ca="1" si="2"/>
        <v>0</v>
      </c>
      <c r="T30" s="14"/>
      <c r="U30" s="29"/>
      <c r="V30" s="29"/>
      <c r="W30" s="14"/>
      <c r="X30" s="63"/>
      <c r="Y30" s="63"/>
      <c r="Z30" s="63"/>
      <c r="AN30" s="38"/>
    </row>
    <row r="31" spans="1:40" x14ac:dyDescent="0.2">
      <c r="A31" s="27"/>
      <c r="B31" s="161"/>
      <c r="C31" s="128" t="s">
        <v>5</v>
      </c>
      <c r="D31" s="127"/>
      <c r="E31" s="147"/>
      <c r="F31" s="147"/>
      <c r="G31" s="147"/>
      <c r="H31" s="147"/>
      <c r="I31" s="147"/>
      <c r="J31" s="147"/>
      <c r="K31" s="147"/>
      <c r="L31" s="147"/>
      <c r="M31" s="147"/>
      <c r="N31" s="147"/>
      <c r="O31" s="147"/>
      <c r="P31" s="147"/>
      <c r="Q31" s="139">
        <f t="shared" si="7"/>
        <v>0</v>
      </c>
      <c r="R31" s="35">
        <f t="shared" ca="1" si="2"/>
        <v>0</v>
      </c>
      <c r="S31" s="16">
        <f t="shared" ca="1" si="2"/>
        <v>0</v>
      </c>
      <c r="T31" s="14"/>
      <c r="U31" s="14"/>
      <c r="V31" s="14"/>
      <c r="W31" s="14"/>
      <c r="X31" s="63"/>
      <c r="Y31" s="63"/>
      <c r="Z31" s="63"/>
      <c r="AN31" s="38"/>
    </row>
    <row r="32" spans="1:40" x14ac:dyDescent="0.2">
      <c r="A32" s="27"/>
      <c r="B32" s="161"/>
      <c r="C32" s="128" t="s">
        <v>6</v>
      </c>
      <c r="D32" s="127"/>
      <c r="E32" s="147"/>
      <c r="F32" s="147"/>
      <c r="G32" s="147"/>
      <c r="H32" s="147"/>
      <c r="I32" s="147"/>
      <c r="J32" s="147"/>
      <c r="K32" s="147"/>
      <c r="L32" s="147"/>
      <c r="M32" s="147"/>
      <c r="N32" s="147"/>
      <c r="O32" s="147"/>
      <c r="P32" s="147"/>
      <c r="Q32" s="139">
        <f t="shared" si="7"/>
        <v>0</v>
      </c>
      <c r="R32" s="35">
        <f t="shared" ca="1" si="2"/>
        <v>0</v>
      </c>
      <c r="S32" s="16">
        <f t="shared" ca="1" si="2"/>
        <v>0</v>
      </c>
      <c r="T32" s="14"/>
      <c r="U32" s="14"/>
      <c r="V32" s="14"/>
      <c r="W32" s="14"/>
      <c r="X32" s="63"/>
      <c r="Y32" s="63"/>
      <c r="Z32" s="63"/>
      <c r="AN32" s="38"/>
    </row>
    <row r="33" spans="1:40" x14ac:dyDescent="0.2">
      <c r="A33" s="27"/>
      <c r="B33" s="161"/>
      <c r="C33" s="128" t="s">
        <v>7</v>
      </c>
      <c r="D33" s="127"/>
      <c r="E33" s="147"/>
      <c r="F33" s="147"/>
      <c r="G33" s="147"/>
      <c r="H33" s="147"/>
      <c r="I33" s="147"/>
      <c r="J33" s="147"/>
      <c r="K33" s="147"/>
      <c r="L33" s="147"/>
      <c r="M33" s="147"/>
      <c r="N33" s="147"/>
      <c r="O33" s="147"/>
      <c r="P33" s="147"/>
      <c r="Q33" s="139">
        <f t="shared" si="7"/>
        <v>0</v>
      </c>
      <c r="R33" s="35">
        <f t="shared" ca="1" si="2"/>
        <v>0</v>
      </c>
      <c r="S33" s="16">
        <f t="shared" ca="1" si="2"/>
        <v>0</v>
      </c>
      <c r="T33" s="14"/>
      <c r="U33" s="14"/>
      <c r="V33" s="14"/>
      <c r="W33" s="14"/>
      <c r="X33" s="63"/>
      <c r="Y33" s="63"/>
      <c r="Z33" s="63"/>
      <c r="AN33" s="38"/>
    </row>
    <row r="34" spans="1:40" x14ac:dyDescent="0.2">
      <c r="A34" s="27"/>
      <c r="B34" s="161"/>
      <c r="C34" s="128" t="s">
        <v>8</v>
      </c>
      <c r="D34" s="127"/>
      <c r="E34" s="147"/>
      <c r="F34" s="147"/>
      <c r="G34" s="147"/>
      <c r="H34" s="147"/>
      <c r="I34" s="147"/>
      <c r="J34" s="147"/>
      <c r="K34" s="147"/>
      <c r="L34" s="147"/>
      <c r="M34" s="147"/>
      <c r="N34" s="147"/>
      <c r="O34" s="147"/>
      <c r="P34" s="147"/>
      <c r="Q34" s="139">
        <f t="shared" si="7"/>
        <v>0</v>
      </c>
      <c r="R34" s="35">
        <f t="shared" ca="1" si="2"/>
        <v>0</v>
      </c>
      <c r="S34" s="16">
        <f t="shared" ca="1" si="2"/>
        <v>0</v>
      </c>
      <c r="T34" s="14"/>
      <c r="U34" s="14"/>
      <c r="V34" s="14"/>
      <c r="W34" s="14"/>
      <c r="X34" s="63"/>
      <c r="Y34" s="63"/>
      <c r="Z34" s="63"/>
      <c r="AN34" s="38"/>
    </row>
    <row r="35" spans="1:40" x14ac:dyDescent="0.2">
      <c r="A35" s="27"/>
      <c r="B35" s="161"/>
      <c r="C35" s="128" t="s">
        <v>10</v>
      </c>
      <c r="D35" s="127"/>
      <c r="E35" s="147"/>
      <c r="F35" s="147"/>
      <c r="G35" s="147"/>
      <c r="H35" s="147"/>
      <c r="I35" s="147"/>
      <c r="J35" s="147"/>
      <c r="K35" s="147"/>
      <c r="L35" s="147"/>
      <c r="M35" s="147"/>
      <c r="N35" s="147"/>
      <c r="O35" s="147"/>
      <c r="P35" s="147"/>
      <c r="Q35" s="139">
        <f t="shared" si="7"/>
        <v>0</v>
      </c>
      <c r="R35" s="35">
        <f t="shared" ca="1" si="2"/>
        <v>0</v>
      </c>
      <c r="S35" s="16">
        <f t="shared" ca="1" si="2"/>
        <v>0</v>
      </c>
      <c r="T35" s="14"/>
      <c r="U35" s="14"/>
      <c r="V35" s="14"/>
      <c r="W35" s="14"/>
      <c r="X35" s="63"/>
      <c r="Y35" s="63"/>
      <c r="Z35" s="63"/>
      <c r="AN35" s="38"/>
    </row>
    <row r="36" spans="1:40" x14ac:dyDescent="0.2">
      <c r="A36" s="27"/>
      <c r="B36" s="161"/>
      <c r="C36" s="128" t="s">
        <v>0</v>
      </c>
      <c r="D36" s="127"/>
      <c r="E36" s="147"/>
      <c r="F36" s="147"/>
      <c r="G36" s="147"/>
      <c r="H36" s="147"/>
      <c r="I36" s="147"/>
      <c r="J36" s="147"/>
      <c r="K36" s="147"/>
      <c r="L36" s="147"/>
      <c r="M36" s="147"/>
      <c r="N36" s="147"/>
      <c r="O36" s="147"/>
      <c r="P36" s="147"/>
      <c r="Q36" s="139">
        <f t="shared" si="7"/>
        <v>0</v>
      </c>
      <c r="R36" s="35">
        <f t="shared" ca="1" si="2"/>
        <v>0</v>
      </c>
      <c r="S36" s="16">
        <f t="shared" ca="1" si="2"/>
        <v>0</v>
      </c>
      <c r="T36" s="14"/>
      <c r="U36" s="14"/>
      <c r="V36" s="14"/>
      <c r="W36" s="14"/>
      <c r="X36" s="63"/>
      <c r="Y36" s="63"/>
      <c r="Z36" s="63"/>
      <c r="AN36" s="38"/>
    </row>
    <row r="37" spans="1:40" x14ac:dyDescent="0.2">
      <c r="A37" s="27"/>
      <c r="B37" s="161"/>
      <c r="C37" s="128" t="s">
        <v>0</v>
      </c>
      <c r="D37" s="127"/>
      <c r="E37" s="147"/>
      <c r="F37" s="147"/>
      <c r="G37" s="147"/>
      <c r="H37" s="147"/>
      <c r="I37" s="147"/>
      <c r="J37" s="147"/>
      <c r="K37" s="147"/>
      <c r="L37" s="147"/>
      <c r="M37" s="147"/>
      <c r="N37" s="147"/>
      <c r="O37" s="147"/>
      <c r="P37" s="147"/>
      <c r="Q37" s="139">
        <f t="shared" si="7"/>
        <v>0</v>
      </c>
      <c r="R37" s="35">
        <f t="shared" ca="1" si="2"/>
        <v>0</v>
      </c>
      <c r="S37" s="16">
        <f t="shared" ca="1" si="2"/>
        <v>0</v>
      </c>
      <c r="T37" s="14"/>
      <c r="U37" s="14"/>
      <c r="V37" s="14"/>
      <c r="W37" s="14"/>
      <c r="X37" s="63"/>
      <c r="Y37" s="63"/>
      <c r="Z37" s="63"/>
      <c r="AN37" s="38"/>
    </row>
    <row r="38" spans="1:40" x14ac:dyDescent="0.2">
      <c r="A38" s="27"/>
      <c r="B38" s="161"/>
      <c r="C38" s="128" t="s">
        <v>0</v>
      </c>
      <c r="D38" s="127"/>
      <c r="E38" s="147"/>
      <c r="F38" s="147"/>
      <c r="G38" s="147"/>
      <c r="H38" s="147"/>
      <c r="I38" s="147"/>
      <c r="J38" s="147"/>
      <c r="K38" s="147"/>
      <c r="L38" s="147"/>
      <c r="M38" s="147"/>
      <c r="N38" s="147"/>
      <c r="O38" s="147"/>
      <c r="P38" s="147"/>
      <c r="Q38" s="139">
        <f t="shared" si="7"/>
        <v>0</v>
      </c>
      <c r="R38" s="35">
        <f t="shared" ca="1" si="2"/>
        <v>0</v>
      </c>
      <c r="S38" s="16">
        <f t="shared" ca="1" si="2"/>
        <v>0</v>
      </c>
      <c r="T38" s="14"/>
      <c r="U38" s="14"/>
      <c r="V38" s="14"/>
      <c r="W38" s="14"/>
      <c r="X38" s="63"/>
      <c r="Y38" s="63"/>
      <c r="Z38" s="63"/>
      <c r="AN38" s="38"/>
    </row>
    <row r="39" spans="1:40" x14ac:dyDescent="0.2">
      <c r="A39" s="27"/>
      <c r="B39" s="161"/>
      <c r="C39" s="127"/>
      <c r="D39" s="127"/>
      <c r="E39" s="127"/>
      <c r="F39" s="127"/>
      <c r="G39" s="127"/>
      <c r="H39" s="127"/>
      <c r="I39" s="127"/>
      <c r="J39" s="127"/>
      <c r="K39" s="127"/>
      <c r="L39" s="127"/>
      <c r="M39" s="127"/>
      <c r="N39" s="127"/>
      <c r="O39" s="127"/>
      <c r="P39" s="127"/>
      <c r="Q39" s="140"/>
      <c r="R39" s="35">
        <f t="shared" ca="1" si="2"/>
        <v>0</v>
      </c>
      <c r="S39" s="16">
        <f t="shared" ca="1" si="2"/>
        <v>0</v>
      </c>
      <c r="T39" s="14"/>
      <c r="U39" s="14"/>
      <c r="V39" s="14"/>
      <c r="W39" s="14"/>
      <c r="X39" s="63"/>
      <c r="Y39" s="63"/>
      <c r="Z39" s="63"/>
      <c r="AN39" s="38"/>
    </row>
    <row r="40" spans="1:40" x14ac:dyDescent="0.2">
      <c r="A40" s="27"/>
      <c r="B40" s="157"/>
      <c r="C40" s="158" t="s">
        <v>41</v>
      </c>
      <c r="D40" s="127"/>
      <c r="E40" s="137">
        <f>SUM(E41:E50)</f>
        <v>0</v>
      </c>
      <c r="F40" s="137">
        <f t="shared" ref="F40:P40" si="8">SUM(F41:F50)</f>
        <v>0</v>
      </c>
      <c r="G40" s="137">
        <f t="shared" si="8"/>
        <v>0</v>
      </c>
      <c r="H40" s="137">
        <f t="shared" si="8"/>
        <v>0</v>
      </c>
      <c r="I40" s="137">
        <f t="shared" si="8"/>
        <v>0</v>
      </c>
      <c r="J40" s="137">
        <f t="shared" si="8"/>
        <v>0</v>
      </c>
      <c r="K40" s="137">
        <f t="shared" si="8"/>
        <v>0</v>
      </c>
      <c r="L40" s="137">
        <f t="shared" si="8"/>
        <v>0</v>
      </c>
      <c r="M40" s="137">
        <f t="shared" si="8"/>
        <v>0</v>
      </c>
      <c r="N40" s="137">
        <f t="shared" si="8"/>
        <v>0</v>
      </c>
      <c r="O40" s="137">
        <f t="shared" si="8"/>
        <v>0</v>
      </c>
      <c r="P40" s="137">
        <f t="shared" si="8"/>
        <v>0</v>
      </c>
      <c r="Q40" s="141">
        <f>SUM(Q41:Q50)</f>
        <v>0</v>
      </c>
      <c r="R40" s="35">
        <f t="shared" ca="1" si="2"/>
        <v>0</v>
      </c>
      <c r="S40" s="16">
        <f t="shared" ca="1" si="2"/>
        <v>0</v>
      </c>
      <c r="T40" s="14"/>
      <c r="U40" s="14"/>
      <c r="V40" s="14"/>
      <c r="W40" s="14"/>
      <c r="X40" s="63"/>
      <c r="Y40" s="63"/>
      <c r="Z40" s="63"/>
      <c r="AN40" s="38"/>
    </row>
    <row r="41" spans="1:40" x14ac:dyDescent="0.2">
      <c r="A41" s="27"/>
      <c r="B41" s="162"/>
      <c r="C41" s="128" t="s">
        <v>11</v>
      </c>
      <c r="D41" s="127"/>
      <c r="E41" s="147"/>
      <c r="F41" s="147"/>
      <c r="G41" s="147"/>
      <c r="H41" s="147"/>
      <c r="I41" s="147"/>
      <c r="J41" s="147"/>
      <c r="K41" s="147"/>
      <c r="L41" s="147"/>
      <c r="M41" s="147"/>
      <c r="N41" s="147"/>
      <c r="O41" s="147"/>
      <c r="P41" s="147"/>
      <c r="Q41" s="139">
        <f t="shared" ref="Q41:Q50" si="9">SUM(E41:P41)</f>
        <v>0</v>
      </c>
      <c r="R41" s="35">
        <f t="shared" ca="1" si="2"/>
        <v>0</v>
      </c>
      <c r="S41" s="16">
        <f t="shared" ca="1" si="2"/>
        <v>0</v>
      </c>
      <c r="T41" s="14"/>
      <c r="U41" s="14"/>
      <c r="V41" s="14"/>
      <c r="W41" s="14"/>
      <c r="X41" s="63"/>
      <c r="Y41" s="63"/>
      <c r="Z41" s="63"/>
      <c r="AN41" s="38"/>
    </row>
    <row r="42" spans="1:40" x14ac:dyDescent="0.2">
      <c r="A42" s="27"/>
      <c r="B42" s="162"/>
      <c r="C42" s="128" t="s">
        <v>12</v>
      </c>
      <c r="D42" s="127"/>
      <c r="E42" s="147"/>
      <c r="F42" s="147"/>
      <c r="G42" s="147"/>
      <c r="H42" s="147"/>
      <c r="I42" s="147"/>
      <c r="J42" s="147"/>
      <c r="K42" s="147"/>
      <c r="L42" s="147"/>
      <c r="M42" s="147"/>
      <c r="N42" s="147"/>
      <c r="O42" s="147"/>
      <c r="P42" s="147"/>
      <c r="Q42" s="139">
        <f t="shared" si="9"/>
        <v>0</v>
      </c>
      <c r="R42" s="35">
        <f t="shared" ca="1" si="2"/>
        <v>0</v>
      </c>
      <c r="S42" s="16">
        <f t="shared" ca="1" si="2"/>
        <v>0</v>
      </c>
      <c r="T42" s="14"/>
      <c r="U42" s="14"/>
      <c r="V42" s="14"/>
      <c r="W42" s="14"/>
      <c r="X42" s="63"/>
      <c r="Y42" s="63"/>
      <c r="Z42" s="63"/>
      <c r="AN42" s="38"/>
    </row>
    <row r="43" spans="1:40" x14ac:dyDescent="0.2">
      <c r="A43" s="27"/>
      <c r="B43" s="162"/>
      <c r="C43" s="128" t="s">
        <v>13</v>
      </c>
      <c r="D43" s="127"/>
      <c r="E43" s="147"/>
      <c r="F43" s="147"/>
      <c r="G43" s="147"/>
      <c r="H43" s="147"/>
      <c r="I43" s="147"/>
      <c r="J43" s="147"/>
      <c r="K43" s="147"/>
      <c r="L43" s="147"/>
      <c r="M43" s="147"/>
      <c r="N43" s="147"/>
      <c r="O43" s="147"/>
      <c r="P43" s="147"/>
      <c r="Q43" s="139">
        <f t="shared" si="9"/>
        <v>0</v>
      </c>
      <c r="R43" s="35">
        <f t="shared" ca="1" si="2"/>
        <v>0</v>
      </c>
      <c r="S43" s="16">
        <f t="shared" ca="1" si="2"/>
        <v>0</v>
      </c>
      <c r="T43" s="14"/>
      <c r="U43" s="14"/>
      <c r="V43" s="14"/>
      <c r="W43" s="14"/>
      <c r="X43" s="63"/>
      <c r="Y43" s="63"/>
      <c r="Z43" s="63"/>
    </row>
    <row r="44" spans="1:40" x14ac:dyDescent="0.2">
      <c r="A44" s="27"/>
      <c r="B44" s="162"/>
      <c r="C44" s="128" t="s">
        <v>14</v>
      </c>
      <c r="D44" s="127"/>
      <c r="E44" s="147"/>
      <c r="F44" s="147"/>
      <c r="G44" s="147"/>
      <c r="H44" s="147"/>
      <c r="I44" s="147"/>
      <c r="J44" s="147"/>
      <c r="K44" s="147"/>
      <c r="L44" s="147"/>
      <c r="M44" s="147"/>
      <c r="N44" s="147"/>
      <c r="O44" s="147"/>
      <c r="P44" s="147"/>
      <c r="Q44" s="139">
        <f t="shared" si="9"/>
        <v>0</v>
      </c>
      <c r="R44" s="35">
        <f t="shared" ca="1" si="2"/>
        <v>0</v>
      </c>
      <c r="S44" s="16">
        <f t="shared" ca="1" si="2"/>
        <v>0</v>
      </c>
      <c r="T44" s="14"/>
      <c r="U44" s="14"/>
      <c r="V44" s="14"/>
      <c r="W44" s="14"/>
      <c r="X44" s="63"/>
      <c r="Y44" s="63"/>
      <c r="Z44" s="63"/>
    </row>
    <row r="45" spans="1:40" x14ac:dyDescent="0.2">
      <c r="A45" s="27"/>
      <c r="B45" s="162"/>
      <c r="C45" s="128" t="s">
        <v>0</v>
      </c>
      <c r="D45" s="127"/>
      <c r="E45" s="147"/>
      <c r="F45" s="147"/>
      <c r="G45" s="147"/>
      <c r="H45" s="147"/>
      <c r="I45" s="147"/>
      <c r="J45" s="147"/>
      <c r="K45" s="147"/>
      <c r="L45" s="147"/>
      <c r="M45" s="147"/>
      <c r="N45" s="147"/>
      <c r="O45" s="147"/>
      <c r="P45" s="147"/>
      <c r="Q45" s="139"/>
      <c r="R45" s="35">
        <f t="shared" ca="1" si="2"/>
        <v>0</v>
      </c>
      <c r="S45" s="16">
        <f t="shared" ca="1" si="2"/>
        <v>0</v>
      </c>
      <c r="T45" s="14"/>
      <c r="U45" s="14"/>
      <c r="V45" s="14"/>
      <c r="W45" s="14"/>
      <c r="X45" s="63"/>
      <c r="Y45" s="63"/>
      <c r="Z45" s="63"/>
    </row>
    <row r="46" spans="1:40" x14ac:dyDescent="0.2">
      <c r="A46" s="27"/>
      <c r="B46" s="162"/>
      <c r="C46" s="128" t="s">
        <v>15</v>
      </c>
      <c r="D46" s="127"/>
      <c r="E46" s="147"/>
      <c r="F46" s="147"/>
      <c r="G46" s="147"/>
      <c r="H46" s="147"/>
      <c r="I46" s="147"/>
      <c r="J46" s="147"/>
      <c r="K46" s="147"/>
      <c r="L46" s="147"/>
      <c r="M46" s="147"/>
      <c r="N46" s="147"/>
      <c r="O46" s="147"/>
      <c r="P46" s="147"/>
      <c r="Q46" s="139">
        <f t="shared" si="9"/>
        <v>0</v>
      </c>
      <c r="R46" s="35">
        <f t="shared" ca="1" si="2"/>
        <v>0</v>
      </c>
      <c r="S46" s="16">
        <f t="shared" ca="1" si="2"/>
        <v>0</v>
      </c>
      <c r="T46" s="14"/>
      <c r="U46" s="14"/>
      <c r="V46" s="14"/>
      <c r="W46" s="14"/>
      <c r="X46" s="14"/>
      <c r="Y46" s="14"/>
      <c r="Z46" s="14"/>
    </row>
    <row r="47" spans="1:40" x14ac:dyDescent="0.2">
      <c r="A47" s="27"/>
      <c r="B47" s="162"/>
      <c r="C47" s="128" t="s">
        <v>16</v>
      </c>
      <c r="D47" s="127"/>
      <c r="E47" s="147"/>
      <c r="F47" s="147"/>
      <c r="G47" s="147"/>
      <c r="H47" s="147"/>
      <c r="I47" s="147"/>
      <c r="J47" s="147"/>
      <c r="K47" s="147"/>
      <c r="L47" s="147"/>
      <c r="M47" s="147"/>
      <c r="N47" s="147"/>
      <c r="O47" s="147"/>
      <c r="P47" s="147"/>
      <c r="Q47" s="139">
        <f t="shared" si="9"/>
        <v>0</v>
      </c>
      <c r="R47" s="35">
        <f t="shared" ca="1" si="2"/>
        <v>0</v>
      </c>
      <c r="S47" s="16">
        <f t="shared" ca="1" si="2"/>
        <v>0</v>
      </c>
      <c r="T47" s="14"/>
      <c r="U47" s="14"/>
      <c r="V47" s="14"/>
      <c r="W47" s="14"/>
      <c r="X47" s="14"/>
      <c r="Y47" s="14"/>
      <c r="Z47" s="14"/>
    </row>
    <row r="48" spans="1:40" x14ac:dyDescent="0.2">
      <c r="A48" s="27"/>
      <c r="B48" s="162"/>
      <c r="C48" s="128" t="s">
        <v>17</v>
      </c>
      <c r="D48" s="127"/>
      <c r="E48" s="147"/>
      <c r="F48" s="147"/>
      <c r="G48" s="147"/>
      <c r="H48" s="147"/>
      <c r="I48" s="147"/>
      <c r="J48" s="147"/>
      <c r="K48" s="147"/>
      <c r="L48" s="147"/>
      <c r="M48" s="147"/>
      <c r="N48" s="147"/>
      <c r="O48" s="147"/>
      <c r="P48" s="147"/>
      <c r="Q48" s="139">
        <f t="shared" si="9"/>
        <v>0</v>
      </c>
      <c r="R48" s="35">
        <f t="shared" ca="1" si="2"/>
        <v>0</v>
      </c>
      <c r="S48" s="16">
        <f t="shared" ca="1" si="2"/>
        <v>0</v>
      </c>
      <c r="T48" s="14"/>
      <c r="U48" s="14"/>
      <c r="V48" s="14"/>
      <c r="W48" s="14"/>
      <c r="X48" s="14"/>
      <c r="Y48" s="14"/>
      <c r="Z48" s="14"/>
    </row>
    <row r="49" spans="1:38" x14ac:dyDescent="0.2">
      <c r="A49" s="27"/>
      <c r="B49" s="162"/>
      <c r="C49" s="128" t="s">
        <v>0</v>
      </c>
      <c r="D49" s="127"/>
      <c r="E49" s="147"/>
      <c r="F49" s="147"/>
      <c r="G49" s="147"/>
      <c r="H49" s="147"/>
      <c r="I49" s="147"/>
      <c r="J49" s="147"/>
      <c r="K49" s="147"/>
      <c r="L49" s="147"/>
      <c r="M49" s="147"/>
      <c r="N49" s="147"/>
      <c r="O49" s="147"/>
      <c r="P49" s="147"/>
      <c r="Q49" s="139">
        <f t="shared" si="9"/>
        <v>0</v>
      </c>
      <c r="R49" s="35">
        <f t="shared" ca="1" si="2"/>
        <v>0</v>
      </c>
      <c r="S49" s="16">
        <f t="shared" ca="1" si="2"/>
        <v>0</v>
      </c>
      <c r="T49" s="36"/>
      <c r="U49" s="36"/>
      <c r="V49" s="36"/>
      <c r="W49" s="36"/>
      <c r="X49" s="36"/>
      <c r="Y49" s="14"/>
      <c r="Z49" s="14"/>
    </row>
    <row r="50" spans="1:38" ht="13.5" thickBot="1" x14ac:dyDescent="0.25">
      <c r="A50" s="27"/>
      <c r="B50" s="162"/>
      <c r="C50" s="128" t="s">
        <v>0</v>
      </c>
      <c r="D50" s="127"/>
      <c r="E50" s="147"/>
      <c r="F50" s="147"/>
      <c r="G50" s="147"/>
      <c r="H50" s="147"/>
      <c r="I50" s="147"/>
      <c r="J50" s="147"/>
      <c r="K50" s="147"/>
      <c r="L50" s="147"/>
      <c r="M50" s="147"/>
      <c r="N50" s="147"/>
      <c r="O50" s="147"/>
      <c r="P50" s="147"/>
      <c r="Q50" s="139">
        <f t="shared" si="9"/>
        <v>0</v>
      </c>
      <c r="R50" s="35">
        <f t="shared" ca="1" si="2"/>
        <v>0</v>
      </c>
      <c r="S50" s="16">
        <f t="shared" ca="1" si="2"/>
        <v>0</v>
      </c>
      <c r="T50" s="14"/>
      <c r="U50" s="14"/>
      <c r="V50" s="14"/>
      <c r="W50" s="14"/>
      <c r="X50" s="14"/>
      <c r="Y50" s="14"/>
      <c r="Z50" s="14"/>
    </row>
    <row r="51" spans="1:38" ht="17.25" thickTop="1" thickBot="1" x14ac:dyDescent="0.3">
      <c r="A51" s="27"/>
      <c r="B51" s="161"/>
      <c r="C51" s="127"/>
      <c r="D51" s="127"/>
      <c r="E51" s="127"/>
      <c r="F51" s="127"/>
      <c r="G51" s="127"/>
      <c r="H51" s="127"/>
      <c r="I51" s="127"/>
      <c r="J51" s="127"/>
      <c r="K51" s="192" t="s">
        <v>198</v>
      </c>
      <c r="L51" s="193"/>
      <c r="M51" s="193"/>
      <c r="N51" s="194"/>
      <c r="O51" s="195"/>
      <c r="P51" s="163"/>
      <c r="Q51" s="164"/>
      <c r="R51" s="35">
        <f t="shared" ca="1" si="2"/>
        <v>0</v>
      </c>
      <c r="S51" s="16">
        <f t="shared" ca="1" si="2"/>
        <v>0</v>
      </c>
      <c r="T51" s="14"/>
      <c r="U51" s="14"/>
      <c r="V51" s="14"/>
      <c r="W51" s="14"/>
      <c r="X51" s="14"/>
      <c r="Y51" s="14"/>
      <c r="Z51" s="14"/>
    </row>
    <row r="52" spans="1:38" ht="13.5" thickTop="1" x14ac:dyDescent="0.2">
      <c r="A52" s="27"/>
      <c r="B52" s="157"/>
      <c r="C52" s="165" t="s">
        <v>42</v>
      </c>
      <c r="D52" s="127"/>
      <c r="E52" s="137">
        <f>SUM(E53:E62)</f>
        <v>0</v>
      </c>
      <c r="F52" s="137">
        <f t="shared" ref="F52:P52" si="10">SUM(F53:F62)</f>
        <v>0</v>
      </c>
      <c r="G52" s="137">
        <f t="shared" si="10"/>
        <v>0</v>
      </c>
      <c r="H52" s="137">
        <f t="shared" si="10"/>
        <v>0</v>
      </c>
      <c r="I52" s="137">
        <f t="shared" si="10"/>
        <v>0</v>
      </c>
      <c r="J52" s="137">
        <f t="shared" si="10"/>
        <v>0</v>
      </c>
      <c r="K52" s="137">
        <f t="shared" si="10"/>
        <v>0</v>
      </c>
      <c r="L52" s="137">
        <f t="shared" si="10"/>
        <v>0</v>
      </c>
      <c r="M52" s="137">
        <f t="shared" si="10"/>
        <v>0</v>
      </c>
      <c r="N52" s="137">
        <f t="shared" si="10"/>
        <v>0</v>
      </c>
      <c r="O52" s="137">
        <f t="shared" si="10"/>
        <v>0</v>
      </c>
      <c r="P52" s="137">
        <f t="shared" si="10"/>
        <v>0</v>
      </c>
      <c r="Q52" s="141">
        <f>SUM(Q53:Q62)</f>
        <v>0</v>
      </c>
      <c r="R52" s="35">
        <f t="shared" ca="1" si="2"/>
        <v>0</v>
      </c>
      <c r="S52" s="16">
        <f t="shared" ca="1" si="2"/>
        <v>0</v>
      </c>
      <c r="T52" s="14"/>
      <c r="U52" s="14"/>
      <c r="V52" s="14"/>
      <c r="W52" s="14"/>
      <c r="X52" s="14"/>
      <c r="Y52" s="14"/>
      <c r="Z52" s="14"/>
      <c r="AA52" s="14"/>
      <c r="AB52" s="14"/>
      <c r="AC52" s="14"/>
      <c r="AD52" s="14"/>
      <c r="AE52" s="14"/>
      <c r="AF52" s="14"/>
      <c r="AG52" s="14"/>
      <c r="AH52" s="14"/>
      <c r="AI52" s="14"/>
      <c r="AJ52" s="14"/>
      <c r="AK52" s="3"/>
      <c r="AL52" s="3"/>
    </row>
    <row r="53" spans="1:38" x14ac:dyDescent="0.2">
      <c r="A53" s="27"/>
      <c r="B53" s="161"/>
      <c r="C53" s="131" t="s">
        <v>18</v>
      </c>
      <c r="D53" s="127"/>
      <c r="E53" s="148"/>
      <c r="F53" s="148"/>
      <c r="G53" s="148"/>
      <c r="H53" s="148"/>
      <c r="I53" s="148"/>
      <c r="J53" s="148"/>
      <c r="K53" s="148"/>
      <c r="L53" s="148"/>
      <c r="M53" s="148"/>
      <c r="N53" s="148"/>
      <c r="O53" s="148"/>
      <c r="P53" s="148"/>
      <c r="Q53" s="139">
        <f t="shared" ref="Q53:Q62" si="11">SUM(E53:P53)</f>
        <v>0</v>
      </c>
      <c r="R53" s="35">
        <f t="shared" ca="1" si="2"/>
        <v>0</v>
      </c>
      <c r="S53" s="16">
        <f t="shared" ca="1" si="2"/>
        <v>0</v>
      </c>
      <c r="T53" s="14"/>
      <c r="U53" s="14"/>
      <c r="V53" s="14"/>
      <c r="W53" s="14"/>
      <c r="X53" s="14"/>
      <c r="Y53" s="14"/>
      <c r="Z53" s="14"/>
      <c r="AA53" s="14"/>
      <c r="AB53" s="14"/>
      <c r="AC53" s="14"/>
      <c r="AD53" s="14"/>
      <c r="AE53" s="14"/>
      <c r="AF53" s="14"/>
      <c r="AG53" s="14"/>
      <c r="AH53" s="14"/>
      <c r="AI53" s="14"/>
      <c r="AJ53" s="14"/>
      <c r="AK53" s="3"/>
      <c r="AL53" s="3"/>
    </row>
    <row r="54" spans="1:38" x14ac:dyDescent="0.2">
      <c r="A54" s="27"/>
      <c r="B54" s="161"/>
      <c r="C54" s="131" t="s">
        <v>19</v>
      </c>
      <c r="D54" s="127"/>
      <c r="E54" s="148"/>
      <c r="F54" s="148"/>
      <c r="G54" s="148"/>
      <c r="H54" s="148"/>
      <c r="I54" s="148"/>
      <c r="J54" s="148"/>
      <c r="K54" s="148"/>
      <c r="L54" s="148"/>
      <c r="M54" s="148"/>
      <c r="N54" s="148"/>
      <c r="O54" s="148"/>
      <c r="P54" s="148"/>
      <c r="Q54" s="139">
        <f t="shared" si="11"/>
        <v>0</v>
      </c>
      <c r="R54" s="35">
        <f t="shared" ca="1" si="2"/>
        <v>0</v>
      </c>
      <c r="S54" s="16">
        <f t="shared" ca="1" si="2"/>
        <v>0</v>
      </c>
      <c r="T54" s="14"/>
      <c r="U54" s="14"/>
      <c r="V54" s="14"/>
      <c r="W54" s="14"/>
      <c r="X54" s="14"/>
      <c r="Y54" s="14"/>
      <c r="Z54" s="14"/>
      <c r="AA54" s="14"/>
      <c r="AB54" s="14"/>
      <c r="AC54" s="14"/>
      <c r="AD54" s="14"/>
      <c r="AE54" s="14"/>
      <c r="AF54" s="14"/>
      <c r="AG54" s="14"/>
      <c r="AH54" s="14"/>
      <c r="AI54" s="14"/>
      <c r="AJ54" s="14"/>
      <c r="AK54" s="3"/>
      <c r="AL54" s="3"/>
    </row>
    <row r="55" spans="1:38" x14ac:dyDescent="0.2">
      <c r="A55" s="27"/>
      <c r="B55" s="161"/>
      <c r="C55" s="131" t="s">
        <v>20</v>
      </c>
      <c r="D55" s="127"/>
      <c r="E55" s="148"/>
      <c r="F55" s="148"/>
      <c r="G55" s="148"/>
      <c r="H55" s="148"/>
      <c r="I55" s="148"/>
      <c r="J55" s="148"/>
      <c r="K55" s="148"/>
      <c r="L55" s="148"/>
      <c r="M55" s="148"/>
      <c r="N55" s="148"/>
      <c r="O55" s="148"/>
      <c r="P55" s="148"/>
      <c r="Q55" s="139">
        <f t="shared" si="11"/>
        <v>0</v>
      </c>
      <c r="R55" s="35">
        <f t="shared" ca="1" si="2"/>
        <v>0</v>
      </c>
      <c r="S55" s="16">
        <f t="shared" ca="1" si="2"/>
        <v>0</v>
      </c>
      <c r="T55" s="14"/>
      <c r="U55" s="14"/>
      <c r="V55" s="14"/>
      <c r="W55" s="14"/>
      <c r="X55" s="14"/>
      <c r="Y55" s="14"/>
      <c r="Z55" s="14"/>
      <c r="AA55" s="14"/>
      <c r="AB55" s="14"/>
      <c r="AC55" s="14"/>
      <c r="AD55" s="14"/>
      <c r="AE55" s="14"/>
      <c r="AF55" s="14"/>
      <c r="AG55" s="14"/>
      <c r="AH55" s="14"/>
      <c r="AI55" s="14"/>
      <c r="AJ55" s="14"/>
      <c r="AK55" s="3"/>
      <c r="AL55" s="3"/>
    </row>
    <row r="56" spans="1:38" x14ac:dyDescent="0.2">
      <c r="A56" s="27"/>
      <c r="B56" s="161"/>
      <c r="C56" s="131" t="s">
        <v>21</v>
      </c>
      <c r="D56" s="127"/>
      <c r="E56" s="148"/>
      <c r="F56" s="148"/>
      <c r="G56" s="148"/>
      <c r="H56" s="148"/>
      <c r="I56" s="148"/>
      <c r="J56" s="148"/>
      <c r="K56" s="148"/>
      <c r="L56" s="148"/>
      <c r="M56" s="148"/>
      <c r="N56" s="148"/>
      <c r="O56" s="148"/>
      <c r="P56" s="148"/>
      <c r="Q56" s="139">
        <f t="shared" si="11"/>
        <v>0</v>
      </c>
      <c r="R56" s="35">
        <f t="shared" ca="1" si="2"/>
        <v>0</v>
      </c>
      <c r="S56" s="16">
        <f t="shared" ca="1" si="2"/>
        <v>0</v>
      </c>
      <c r="T56" s="14"/>
      <c r="U56" s="14"/>
      <c r="V56" s="14"/>
      <c r="W56" s="14"/>
      <c r="X56" s="14"/>
      <c r="Y56" s="14"/>
      <c r="Z56" s="14"/>
      <c r="AA56" s="14"/>
      <c r="AB56" s="14"/>
      <c r="AC56" s="14"/>
      <c r="AD56" s="14"/>
      <c r="AE56" s="14"/>
      <c r="AF56" s="14"/>
      <c r="AG56" s="14"/>
      <c r="AH56" s="14"/>
      <c r="AI56" s="14"/>
      <c r="AJ56" s="14"/>
      <c r="AK56" s="3"/>
      <c r="AL56" s="3"/>
    </row>
    <row r="57" spans="1:38" x14ac:dyDescent="0.2">
      <c r="A57" s="27"/>
      <c r="B57" s="161"/>
      <c r="C57" s="131" t="s">
        <v>22</v>
      </c>
      <c r="D57" s="127"/>
      <c r="E57" s="148"/>
      <c r="F57" s="148"/>
      <c r="G57" s="148"/>
      <c r="H57" s="148"/>
      <c r="I57" s="148"/>
      <c r="J57" s="148"/>
      <c r="K57" s="148"/>
      <c r="L57" s="148"/>
      <c r="M57" s="148"/>
      <c r="N57" s="148"/>
      <c r="O57" s="148"/>
      <c r="P57" s="148"/>
      <c r="Q57" s="139">
        <f t="shared" si="11"/>
        <v>0</v>
      </c>
      <c r="R57" s="35">
        <f t="shared" ca="1" si="2"/>
        <v>0</v>
      </c>
      <c r="S57" s="16">
        <f t="shared" ca="1" si="2"/>
        <v>0</v>
      </c>
      <c r="T57" s="14"/>
      <c r="U57" s="14"/>
      <c r="V57" s="14"/>
      <c r="W57" s="14"/>
      <c r="X57" s="14"/>
      <c r="Y57" s="63"/>
      <c r="Z57" s="63"/>
      <c r="AA57" s="63"/>
      <c r="AB57" s="63"/>
      <c r="AC57" s="63"/>
      <c r="AD57" s="63"/>
      <c r="AE57" s="63"/>
      <c r="AF57" s="63"/>
      <c r="AG57" s="63"/>
      <c r="AH57" s="63"/>
      <c r="AI57" s="63"/>
      <c r="AJ57" s="63"/>
      <c r="AK57" s="62"/>
      <c r="AL57" s="3"/>
    </row>
    <row r="58" spans="1:38" x14ac:dyDescent="0.2">
      <c r="A58" s="27"/>
      <c r="B58" s="161"/>
      <c r="C58" s="131" t="s">
        <v>0</v>
      </c>
      <c r="D58" s="127"/>
      <c r="E58" s="148"/>
      <c r="F58" s="148"/>
      <c r="G58" s="148"/>
      <c r="H58" s="148"/>
      <c r="I58" s="148"/>
      <c r="J58" s="148"/>
      <c r="K58" s="148"/>
      <c r="L58" s="148"/>
      <c r="M58" s="148"/>
      <c r="N58" s="148"/>
      <c r="O58" s="148"/>
      <c r="P58" s="148"/>
      <c r="Q58" s="139">
        <f t="shared" si="11"/>
        <v>0</v>
      </c>
      <c r="R58" s="35">
        <f t="shared" ca="1" si="2"/>
        <v>0</v>
      </c>
      <c r="S58" s="16">
        <f t="shared" ca="1" si="2"/>
        <v>0</v>
      </c>
      <c r="T58" s="14"/>
      <c r="U58" s="14"/>
      <c r="V58" s="14"/>
      <c r="W58" s="14"/>
      <c r="X58" s="14"/>
      <c r="Y58" s="63"/>
      <c r="Z58" s="63"/>
      <c r="AA58" s="63"/>
      <c r="AB58" s="63"/>
      <c r="AC58" s="63"/>
      <c r="AD58" s="63"/>
      <c r="AE58" s="63"/>
      <c r="AF58" s="63"/>
      <c r="AG58" s="63"/>
      <c r="AH58" s="63"/>
      <c r="AI58" s="63"/>
      <c r="AJ58" s="63"/>
      <c r="AK58" s="62"/>
      <c r="AL58" s="3"/>
    </row>
    <row r="59" spans="1:38" x14ac:dyDescent="0.2">
      <c r="A59" s="27"/>
      <c r="B59" s="161"/>
      <c r="C59" s="131" t="s">
        <v>0</v>
      </c>
      <c r="D59" s="127"/>
      <c r="E59" s="148"/>
      <c r="F59" s="148"/>
      <c r="G59" s="148"/>
      <c r="H59" s="148"/>
      <c r="I59" s="148"/>
      <c r="J59" s="148"/>
      <c r="K59" s="148"/>
      <c r="L59" s="148"/>
      <c r="M59" s="148"/>
      <c r="N59" s="148"/>
      <c r="O59" s="148"/>
      <c r="P59" s="148"/>
      <c r="Q59" s="139">
        <f t="shared" si="11"/>
        <v>0</v>
      </c>
      <c r="R59" s="35">
        <f t="shared" ca="1" si="2"/>
        <v>0</v>
      </c>
      <c r="S59" s="16">
        <f t="shared" ca="1" si="2"/>
        <v>0</v>
      </c>
      <c r="T59" s="14"/>
      <c r="U59" s="14"/>
      <c r="V59" s="14"/>
      <c r="W59" s="14"/>
      <c r="X59" s="14"/>
      <c r="Y59" s="63"/>
      <c r="Z59" s="63"/>
      <c r="AA59" s="63"/>
      <c r="AB59" s="63"/>
      <c r="AC59" s="63"/>
      <c r="AD59" s="63"/>
      <c r="AE59" s="63"/>
      <c r="AF59" s="63"/>
      <c r="AG59" s="63"/>
      <c r="AH59" s="63"/>
      <c r="AI59" s="63"/>
      <c r="AJ59" s="63"/>
      <c r="AK59" s="62"/>
      <c r="AL59" s="3"/>
    </row>
    <row r="60" spans="1:38" x14ac:dyDescent="0.2">
      <c r="A60" s="27"/>
      <c r="B60" s="161"/>
      <c r="C60" s="131" t="s">
        <v>0</v>
      </c>
      <c r="D60" s="127"/>
      <c r="E60" s="148"/>
      <c r="F60" s="148"/>
      <c r="G60" s="148"/>
      <c r="H60" s="148"/>
      <c r="I60" s="148"/>
      <c r="J60" s="148"/>
      <c r="K60" s="148"/>
      <c r="L60" s="148"/>
      <c r="M60" s="148"/>
      <c r="N60" s="148"/>
      <c r="O60" s="148"/>
      <c r="P60" s="148"/>
      <c r="Q60" s="139">
        <f t="shared" si="11"/>
        <v>0</v>
      </c>
      <c r="R60" s="35">
        <f t="shared" ca="1" si="2"/>
        <v>0</v>
      </c>
      <c r="S60" s="16">
        <f t="shared" ca="1" si="2"/>
        <v>0</v>
      </c>
      <c r="T60" s="14"/>
      <c r="U60" s="14"/>
      <c r="V60" s="14"/>
      <c r="W60" s="14"/>
      <c r="X60" s="14"/>
      <c r="Y60" s="63"/>
      <c r="Z60" s="63"/>
      <c r="AA60" s="63"/>
      <c r="AB60" s="63"/>
      <c r="AC60" s="63"/>
      <c r="AD60" s="63"/>
      <c r="AE60" s="63"/>
      <c r="AF60" s="63"/>
      <c r="AG60" s="63"/>
      <c r="AH60" s="63"/>
      <c r="AI60" s="63"/>
      <c r="AJ60" s="63"/>
      <c r="AK60" s="62"/>
      <c r="AL60" s="3"/>
    </row>
    <row r="61" spans="1:38" x14ac:dyDescent="0.2">
      <c r="A61" s="27"/>
      <c r="B61" s="161"/>
      <c r="C61" s="131" t="s">
        <v>0</v>
      </c>
      <c r="D61" s="127"/>
      <c r="E61" s="148"/>
      <c r="F61" s="148"/>
      <c r="G61" s="148"/>
      <c r="H61" s="148"/>
      <c r="I61" s="148"/>
      <c r="J61" s="148"/>
      <c r="K61" s="148"/>
      <c r="L61" s="148"/>
      <c r="M61" s="148"/>
      <c r="N61" s="148"/>
      <c r="O61" s="148"/>
      <c r="P61" s="148"/>
      <c r="Q61" s="139">
        <f t="shared" si="11"/>
        <v>0</v>
      </c>
      <c r="R61" s="35">
        <f t="shared" ca="1" si="2"/>
        <v>0</v>
      </c>
      <c r="S61" s="16">
        <f t="shared" ca="1" si="2"/>
        <v>0</v>
      </c>
      <c r="T61" s="14"/>
      <c r="U61" s="14"/>
      <c r="V61" s="14"/>
      <c r="W61" s="14"/>
      <c r="X61" s="14"/>
      <c r="Y61" s="63"/>
      <c r="Z61" s="63"/>
      <c r="AA61" s="63"/>
      <c r="AB61" s="63"/>
      <c r="AC61" s="63"/>
      <c r="AD61" s="63"/>
      <c r="AE61" s="63"/>
      <c r="AF61" s="63"/>
      <c r="AG61" s="63"/>
      <c r="AH61" s="63"/>
      <c r="AI61" s="63"/>
      <c r="AJ61" s="63"/>
      <c r="AK61" s="62"/>
      <c r="AL61" s="3"/>
    </row>
    <row r="62" spans="1:38" x14ac:dyDescent="0.2">
      <c r="A62" s="27"/>
      <c r="B62" s="161"/>
      <c r="C62" s="131" t="s">
        <v>0</v>
      </c>
      <c r="D62" s="127"/>
      <c r="E62" s="148"/>
      <c r="F62" s="148"/>
      <c r="G62" s="148"/>
      <c r="H62" s="148"/>
      <c r="I62" s="148"/>
      <c r="J62" s="148"/>
      <c r="K62" s="148"/>
      <c r="L62" s="148"/>
      <c r="M62" s="148"/>
      <c r="N62" s="148"/>
      <c r="O62" s="148"/>
      <c r="P62" s="148"/>
      <c r="Q62" s="139">
        <f t="shared" si="11"/>
        <v>0</v>
      </c>
      <c r="R62" s="35">
        <f t="shared" ca="1" si="2"/>
        <v>0</v>
      </c>
      <c r="S62" s="16">
        <f t="shared" ca="1" si="2"/>
        <v>0</v>
      </c>
      <c r="T62" s="14"/>
      <c r="U62" s="14"/>
      <c r="V62" s="14"/>
      <c r="W62" s="14"/>
      <c r="X62" s="14"/>
      <c r="Y62" s="63"/>
      <c r="Z62" s="63"/>
      <c r="AA62" s="63"/>
      <c r="AB62" s="63"/>
      <c r="AC62" s="63"/>
      <c r="AD62" s="63"/>
      <c r="AE62" s="63"/>
      <c r="AF62" s="63"/>
      <c r="AG62" s="63"/>
      <c r="AH62" s="63"/>
      <c r="AI62" s="63"/>
      <c r="AJ62" s="63"/>
      <c r="AK62" s="62"/>
      <c r="AL62" s="3"/>
    </row>
    <row r="63" spans="1:38" x14ac:dyDescent="0.2">
      <c r="A63" s="27"/>
      <c r="B63" s="161"/>
      <c r="C63" s="127"/>
      <c r="D63" s="127"/>
      <c r="E63" s="127"/>
      <c r="F63" s="127"/>
      <c r="G63" s="127"/>
      <c r="H63" s="127"/>
      <c r="I63" s="127"/>
      <c r="J63" s="127"/>
      <c r="K63" s="127"/>
      <c r="L63" s="127"/>
      <c r="M63" s="127"/>
      <c r="N63" s="127"/>
      <c r="O63" s="127"/>
      <c r="P63" s="127"/>
      <c r="Q63" s="139"/>
      <c r="R63" s="35">
        <f t="shared" ca="1" si="2"/>
        <v>0</v>
      </c>
      <c r="S63" s="16">
        <f t="shared" ca="1" si="2"/>
        <v>0</v>
      </c>
      <c r="T63" s="14"/>
      <c r="U63" s="14"/>
      <c r="V63" s="14"/>
      <c r="W63" s="14"/>
      <c r="X63" s="14"/>
      <c r="Y63" s="63"/>
      <c r="Z63" s="63"/>
      <c r="AA63" s="63"/>
      <c r="AB63" s="63"/>
      <c r="AC63" s="63"/>
      <c r="AD63" s="63"/>
      <c r="AE63" s="63"/>
      <c r="AF63" s="63"/>
      <c r="AG63" s="63"/>
      <c r="AH63" s="63"/>
      <c r="AI63" s="63"/>
      <c r="AJ63" s="63"/>
      <c r="AK63" s="62"/>
      <c r="AL63" s="3"/>
    </row>
    <row r="64" spans="1:38" x14ac:dyDescent="0.2">
      <c r="A64" s="27"/>
      <c r="B64" s="157"/>
      <c r="C64" s="165" t="s">
        <v>43</v>
      </c>
      <c r="D64" s="127"/>
      <c r="E64" s="137">
        <f>SUM(E65:E74)</f>
        <v>0</v>
      </c>
      <c r="F64" s="137">
        <f t="shared" ref="F64:P64" si="12">SUM(F65:F74)</f>
        <v>0</v>
      </c>
      <c r="G64" s="137">
        <f t="shared" si="12"/>
        <v>0</v>
      </c>
      <c r="H64" s="137">
        <f t="shared" si="12"/>
        <v>0</v>
      </c>
      <c r="I64" s="137">
        <f t="shared" si="12"/>
        <v>0</v>
      </c>
      <c r="J64" s="137">
        <f t="shared" si="12"/>
        <v>0</v>
      </c>
      <c r="K64" s="137">
        <f t="shared" si="12"/>
        <v>0</v>
      </c>
      <c r="L64" s="137">
        <f t="shared" si="12"/>
        <v>0</v>
      </c>
      <c r="M64" s="137">
        <f t="shared" si="12"/>
        <v>0</v>
      </c>
      <c r="N64" s="137">
        <f t="shared" si="12"/>
        <v>0</v>
      </c>
      <c r="O64" s="137">
        <f t="shared" si="12"/>
        <v>0</v>
      </c>
      <c r="P64" s="137">
        <f t="shared" si="12"/>
        <v>0</v>
      </c>
      <c r="Q64" s="141">
        <f>SUM(Q65:Q74)</f>
        <v>0</v>
      </c>
      <c r="R64" s="35">
        <f t="shared" ca="1" si="2"/>
        <v>0</v>
      </c>
      <c r="S64" s="16">
        <f t="shared" ca="1" si="2"/>
        <v>0</v>
      </c>
      <c r="T64" s="14"/>
      <c r="U64" s="14"/>
      <c r="V64" s="14"/>
      <c r="W64" s="14"/>
      <c r="X64" s="14"/>
      <c r="Y64" s="63"/>
      <c r="Z64" s="63"/>
      <c r="AA64" s="63"/>
      <c r="AB64" s="63"/>
      <c r="AC64" s="63"/>
      <c r="AD64" s="63"/>
      <c r="AE64" s="63"/>
      <c r="AF64" s="63"/>
      <c r="AG64" s="63"/>
      <c r="AH64" s="63"/>
      <c r="AI64" s="63"/>
      <c r="AJ64" s="63"/>
      <c r="AK64" s="62"/>
      <c r="AL64" s="3"/>
    </row>
    <row r="65" spans="1:38" x14ac:dyDescent="0.2">
      <c r="A65" s="27"/>
      <c r="B65" s="161"/>
      <c r="C65" s="131" t="s">
        <v>23</v>
      </c>
      <c r="D65" s="127"/>
      <c r="E65" s="148"/>
      <c r="F65" s="148"/>
      <c r="G65" s="148"/>
      <c r="H65" s="148"/>
      <c r="I65" s="148"/>
      <c r="J65" s="148"/>
      <c r="K65" s="148"/>
      <c r="L65" s="148"/>
      <c r="M65" s="148"/>
      <c r="N65" s="148"/>
      <c r="O65" s="148"/>
      <c r="P65" s="148"/>
      <c r="Q65" s="139">
        <f t="shared" ref="Q65:Q74" si="13">SUM(E65:P65)</f>
        <v>0</v>
      </c>
      <c r="R65" s="35">
        <f t="shared" ca="1" si="2"/>
        <v>0</v>
      </c>
      <c r="S65" s="16">
        <f t="shared" ca="1" si="2"/>
        <v>0</v>
      </c>
      <c r="T65" s="14"/>
      <c r="U65" s="14"/>
      <c r="V65" s="14"/>
      <c r="W65" s="14"/>
      <c r="X65" s="14"/>
      <c r="Y65" s="63"/>
      <c r="Z65" s="63"/>
      <c r="AA65" s="63"/>
      <c r="AB65" s="63"/>
      <c r="AC65" s="63"/>
      <c r="AD65" s="63"/>
      <c r="AE65" s="63"/>
      <c r="AF65" s="63"/>
      <c r="AG65" s="63"/>
      <c r="AH65" s="63"/>
      <c r="AI65" s="63"/>
      <c r="AJ65" s="63"/>
      <c r="AK65" s="62"/>
      <c r="AL65" s="3"/>
    </row>
    <row r="66" spans="1:38" x14ac:dyDescent="0.2">
      <c r="A66" s="27"/>
      <c r="B66" s="161"/>
      <c r="C66" s="131" t="s">
        <v>25</v>
      </c>
      <c r="D66" s="127"/>
      <c r="E66" s="148"/>
      <c r="F66" s="148"/>
      <c r="G66" s="148"/>
      <c r="H66" s="148"/>
      <c r="I66" s="148"/>
      <c r="J66" s="148"/>
      <c r="K66" s="148"/>
      <c r="L66" s="148"/>
      <c r="M66" s="148"/>
      <c r="N66" s="148"/>
      <c r="O66" s="148"/>
      <c r="P66" s="148"/>
      <c r="Q66" s="139">
        <f t="shared" si="13"/>
        <v>0</v>
      </c>
      <c r="R66" s="35">
        <f t="shared" ca="1" si="2"/>
        <v>0</v>
      </c>
      <c r="S66" s="16">
        <f t="shared" ca="1" si="2"/>
        <v>0</v>
      </c>
      <c r="T66" s="14"/>
      <c r="U66" s="14"/>
      <c r="V66" s="14"/>
      <c r="W66" s="14"/>
      <c r="X66" s="14"/>
      <c r="Y66" s="63"/>
      <c r="Z66" s="63"/>
      <c r="AA66" s="63"/>
      <c r="AB66" s="63"/>
      <c r="AC66" s="63"/>
      <c r="AD66" s="63"/>
      <c r="AE66" s="63"/>
      <c r="AF66" s="63"/>
      <c r="AG66" s="63"/>
      <c r="AH66" s="63"/>
      <c r="AI66" s="63"/>
      <c r="AJ66" s="63"/>
      <c r="AK66" s="62"/>
      <c r="AL66" s="3"/>
    </row>
    <row r="67" spans="1:38" x14ac:dyDescent="0.2">
      <c r="A67" s="27"/>
      <c r="B67" s="161"/>
      <c r="C67" s="131" t="s">
        <v>26</v>
      </c>
      <c r="D67" s="127"/>
      <c r="E67" s="148"/>
      <c r="F67" s="148"/>
      <c r="G67" s="148"/>
      <c r="H67" s="148"/>
      <c r="I67" s="148"/>
      <c r="J67" s="148"/>
      <c r="K67" s="148"/>
      <c r="L67" s="148"/>
      <c r="M67" s="148"/>
      <c r="N67" s="148"/>
      <c r="O67" s="148"/>
      <c r="P67" s="148"/>
      <c r="Q67" s="139">
        <f t="shared" si="13"/>
        <v>0</v>
      </c>
      <c r="R67" s="35">
        <f t="shared" ca="1" si="2"/>
        <v>0</v>
      </c>
      <c r="S67" s="16">
        <f t="shared" ca="1" si="2"/>
        <v>0</v>
      </c>
      <c r="T67" s="23"/>
      <c r="U67" s="14"/>
      <c r="V67" s="14"/>
      <c r="W67" s="14"/>
      <c r="X67" s="14"/>
      <c r="Y67" s="63"/>
      <c r="Z67" s="63"/>
      <c r="AA67" s="63"/>
      <c r="AB67" s="63"/>
      <c r="AC67" s="63"/>
      <c r="AD67" s="63"/>
      <c r="AE67" s="63"/>
      <c r="AF67" s="63"/>
      <c r="AG67" s="63"/>
      <c r="AH67" s="63"/>
      <c r="AI67" s="63"/>
      <c r="AJ67" s="63"/>
      <c r="AK67" s="62"/>
      <c r="AL67" s="3"/>
    </row>
    <row r="68" spans="1:38" x14ac:dyDescent="0.2">
      <c r="A68" s="27"/>
      <c r="B68" s="161"/>
      <c r="C68" s="131" t="s">
        <v>27</v>
      </c>
      <c r="D68" s="127"/>
      <c r="E68" s="148"/>
      <c r="F68" s="148"/>
      <c r="G68" s="148"/>
      <c r="H68" s="148"/>
      <c r="I68" s="148"/>
      <c r="J68" s="148"/>
      <c r="K68" s="148"/>
      <c r="L68" s="148"/>
      <c r="M68" s="148"/>
      <c r="N68" s="148"/>
      <c r="O68" s="148"/>
      <c r="P68" s="148"/>
      <c r="Q68" s="139">
        <f t="shared" si="13"/>
        <v>0</v>
      </c>
      <c r="R68" s="35">
        <f t="shared" ca="1" si="2"/>
        <v>0</v>
      </c>
      <c r="S68" s="16">
        <f t="shared" ca="1" si="2"/>
        <v>0</v>
      </c>
      <c r="T68" s="14"/>
      <c r="U68" s="14"/>
      <c r="V68" s="14"/>
      <c r="W68" s="14"/>
      <c r="X68" s="14"/>
      <c r="Y68" s="63"/>
      <c r="Z68" s="63"/>
      <c r="AA68" s="63"/>
      <c r="AB68" s="63"/>
      <c r="AC68" s="63"/>
      <c r="AD68" s="63"/>
      <c r="AE68" s="63"/>
      <c r="AF68" s="63"/>
      <c r="AG68" s="63"/>
      <c r="AH68" s="63"/>
      <c r="AI68" s="63"/>
      <c r="AJ68" s="63"/>
      <c r="AK68" s="62"/>
      <c r="AL68" s="3"/>
    </row>
    <row r="69" spans="1:38" x14ac:dyDescent="0.2">
      <c r="A69" s="27"/>
      <c r="B69" s="161"/>
      <c r="C69" s="131" t="s">
        <v>28</v>
      </c>
      <c r="D69" s="127"/>
      <c r="E69" s="148"/>
      <c r="F69" s="148"/>
      <c r="G69" s="148"/>
      <c r="H69" s="148"/>
      <c r="I69" s="148"/>
      <c r="J69" s="148"/>
      <c r="K69" s="148"/>
      <c r="L69" s="148"/>
      <c r="M69" s="148"/>
      <c r="N69" s="148"/>
      <c r="O69" s="148"/>
      <c r="P69" s="148"/>
      <c r="Q69" s="139">
        <f t="shared" si="13"/>
        <v>0</v>
      </c>
      <c r="R69" s="35">
        <f t="shared" ca="1" si="2"/>
        <v>0</v>
      </c>
      <c r="S69" s="16">
        <f t="shared" ca="1" si="2"/>
        <v>0</v>
      </c>
      <c r="T69" s="14"/>
      <c r="U69" s="14"/>
      <c r="V69" s="14"/>
      <c r="W69" s="14"/>
      <c r="X69" s="14"/>
      <c r="Y69" s="63"/>
      <c r="Z69" s="63"/>
      <c r="AA69" s="63"/>
      <c r="AB69" s="63"/>
      <c r="AC69" s="63"/>
      <c r="AD69" s="63"/>
      <c r="AE69" s="63"/>
      <c r="AF69" s="63"/>
      <c r="AG69" s="63"/>
      <c r="AH69" s="63"/>
      <c r="AI69" s="63"/>
      <c r="AJ69" s="63"/>
      <c r="AK69" s="62"/>
      <c r="AL69" s="3"/>
    </row>
    <row r="70" spans="1:38" x14ac:dyDescent="0.2">
      <c r="A70" s="27"/>
      <c r="B70" s="161"/>
      <c r="C70" s="131" t="s">
        <v>29</v>
      </c>
      <c r="D70" s="127"/>
      <c r="E70" s="148"/>
      <c r="F70" s="148"/>
      <c r="G70" s="148"/>
      <c r="H70" s="148"/>
      <c r="I70" s="148"/>
      <c r="J70" s="148"/>
      <c r="K70" s="148"/>
      <c r="L70" s="148"/>
      <c r="M70" s="148"/>
      <c r="N70" s="148"/>
      <c r="O70" s="148"/>
      <c r="P70" s="148"/>
      <c r="Q70" s="139">
        <f t="shared" si="13"/>
        <v>0</v>
      </c>
      <c r="R70" s="35">
        <f t="shared" ca="1" si="2"/>
        <v>0</v>
      </c>
      <c r="S70" s="16">
        <f t="shared" ca="1" si="2"/>
        <v>0</v>
      </c>
      <c r="T70" s="14"/>
      <c r="U70" s="14"/>
      <c r="V70" s="14"/>
      <c r="W70" s="14"/>
      <c r="X70" s="14"/>
      <c r="Y70" s="63"/>
      <c r="Z70" s="63"/>
      <c r="AA70" s="63"/>
      <c r="AB70" s="63"/>
      <c r="AC70" s="63"/>
      <c r="AD70" s="63"/>
      <c r="AE70" s="63"/>
      <c r="AF70" s="63"/>
      <c r="AG70" s="63"/>
      <c r="AH70" s="63"/>
      <c r="AI70" s="63"/>
      <c r="AJ70" s="63"/>
      <c r="AK70" s="62"/>
      <c r="AL70" s="3"/>
    </row>
    <row r="71" spans="1:38" x14ac:dyDescent="0.2">
      <c r="A71" s="27"/>
      <c r="B71" s="161"/>
      <c r="C71" s="131" t="s">
        <v>30</v>
      </c>
      <c r="D71" s="127"/>
      <c r="E71" s="148"/>
      <c r="F71" s="148"/>
      <c r="G71" s="148"/>
      <c r="H71" s="148"/>
      <c r="I71" s="148"/>
      <c r="J71" s="148"/>
      <c r="K71" s="148"/>
      <c r="L71" s="148"/>
      <c r="M71" s="148"/>
      <c r="N71" s="148"/>
      <c r="O71" s="148"/>
      <c r="P71" s="148"/>
      <c r="Q71" s="139">
        <f t="shared" si="13"/>
        <v>0</v>
      </c>
      <c r="R71" s="35">
        <f t="shared" ca="1" si="2"/>
        <v>0</v>
      </c>
      <c r="S71" s="16">
        <f t="shared" ca="1" si="2"/>
        <v>0</v>
      </c>
      <c r="T71" s="14"/>
      <c r="U71" s="14"/>
      <c r="V71" s="14"/>
      <c r="W71" s="14"/>
      <c r="X71" s="14"/>
      <c r="Y71" s="63"/>
      <c r="Z71" s="63"/>
      <c r="AA71" s="63"/>
      <c r="AB71" s="63"/>
      <c r="AC71" s="63"/>
      <c r="AD71" s="63"/>
      <c r="AE71" s="63"/>
      <c r="AF71" s="63"/>
      <c r="AG71" s="63"/>
      <c r="AH71" s="63"/>
      <c r="AI71" s="63"/>
      <c r="AJ71" s="63"/>
      <c r="AK71" s="62"/>
      <c r="AL71" s="3"/>
    </row>
    <row r="72" spans="1:38" x14ac:dyDescent="0.2">
      <c r="A72" s="27"/>
      <c r="B72" s="161"/>
      <c r="C72" s="131" t="s">
        <v>0</v>
      </c>
      <c r="D72" s="127"/>
      <c r="E72" s="148"/>
      <c r="F72" s="148"/>
      <c r="G72" s="148"/>
      <c r="H72" s="148"/>
      <c r="I72" s="148"/>
      <c r="J72" s="148"/>
      <c r="K72" s="148"/>
      <c r="L72" s="148"/>
      <c r="M72" s="148"/>
      <c r="N72" s="148"/>
      <c r="O72" s="148"/>
      <c r="P72" s="148"/>
      <c r="Q72" s="139">
        <f t="shared" si="13"/>
        <v>0</v>
      </c>
      <c r="R72" s="35">
        <f t="shared" ref="R72:S112" ca="1" si="14">SUM(OFFSET($E72,0,0,1,R$5))</f>
        <v>0</v>
      </c>
      <c r="S72" s="16">
        <f t="shared" ca="1" si="14"/>
        <v>0</v>
      </c>
      <c r="T72" s="14"/>
      <c r="U72" s="14"/>
      <c r="V72" s="14"/>
      <c r="W72" s="14"/>
      <c r="X72" s="14"/>
      <c r="Y72" s="63"/>
      <c r="Z72" s="63"/>
      <c r="AA72" s="63"/>
      <c r="AB72" s="63"/>
      <c r="AC72" s="63"/>
      <c r="AD72" s="63"/>
      <c r="AE72" s="63"/>
      <c r="AF72" s="63"/>
      <c r="AG72" s="63"/>
      <c r="AH72" s="63"/>
      <c r="AI72" s="63"/>
      <c r="AJ72" s="63"/>
      <c r="AK72" s="62"/>
      <c r="AL72" s="3"/>
    </row>
    <row r="73" spans="1:38" x14ac:dyDescent="0.2">
      <c r="A73" s="27"/>
      <c r="B73" s="161"/>
      <c r="C73" s="131" t="s">
        <v>0</v>
      </c>
      <c r="D73" s="127"/>
      <c r="E73" s="148"/>
      <c r="F73" s="148"/>
      <c r="G73" s="148"/>
      <c r="H73" s="148"/>
      <c r="I73" s="148"/>
      <c r="J73" s="148"/>
      <c r="K73" s="148"/>
      <c r="L73" s="148"/>
      <c r="M73" s="148"/>
      <c r="N73" s="148"/>
      <c r="O73" s="148"/>
      <c r="P73" s="148"/>
      <c r="Q73" s="139">
        <f t="shared" si="13"/>
        <v>0</v>
      </c>
      <c r="R73" s="35">
        <f t="shared" ca="1" si="14"/>
        <v>0</v>
      </c>
      <c r="S73" s="16">
        <f t="shared" ca="1" si="14"/>
        <v>0</v>
      </c>
      <c r="T73" s="14"/>
      <c r="U73" s="14"/>
      <c r="V73" s="14"/>
      <c r="W73" s="14"/>
      <c r="X73" s="14"/>
      <c r="Y73" s="63"/>
      <c r="Z73" s="63"/>
      <c r="AA73" s="63"/>
      <c r="AB73" s="63"/>
      <c r="AC73" s="63"/>
      <c r="AD73" s="63"/>
      <c r="AE73" s="63"/>
      <c r="AF73" s="63"/>
      <c r="AG73" s="63"/>
      <c r="AH73" s="63"/>
      <c r="AI73" s="63"/>
      <c r="AJ73" s="63"/>
      <c r="AK73" s="62"/>
      <c r="AL73" s="3"/>
    </row>
    <row r="74" spans="1:38" x14ac:dyDescent="0.2">
      <c r="A74" s="27"/>
      <c r="B74" s="161"/>
      <c r="C74" s="131" t="s">
        <v>0</v>
      </c>
      <c r="D74" s="127"/>
      <c r="E74" s="148"/>
      <c r="F74" s="148"/>
      <c r="G74" s="148"/>
      <c r="H74" s="148"/>
      <c r="I74" s="148"/>
      <c r="J74" s="148"/>
      <c r="K74" s="148"/>
      <c r="L74" s="148"/>
      <c r="M74" s="148"/>
      <c r="N74" s="148"/>
      <c r="O74" s="148"/>
      <c r="P74" s="148"/>
      <c r="Q74" s="139">
        <f t="shared" si="13"/>
        <v>0</v>
      </c>
      <c r="R74" s="35">
        <f t="shared" ca="1" si="14"/>
        <v>0</v>
      </c>
      <c r="S74" s="16">
        <f t="shared" ca="1" si="14"/>
        <v>0</v>
      </c>
      <c r="T74" s="14"/>
      <c r="U74" s="14"/>
      <c r="V74" s="14"/>
      <c r="W74" s="14"/>
      <c r="X74" s="14"/>
      <c r="Y74" s="63"/>
      <c r="Z74" s="63"/>
      <c r="AA74" s="63"/>
      <c r="AB74" s="63"/>
      <c r="AC74" s="63"/>
      <c r="AD74" s="63"/>
      <c r="AE74" s="63"/>
      <c r="AF74" s="63"/>
      <c r="AG74" s="63"/>
      <c r="AH74" s="63"/>
      <c r="AI74" s="63"/>
      <c r="AJ74" s="63"/>
      <c r="AK74" s="62"/>
      <c r="AL74" s="3"/>
    </row>
    <row r="75" spans="1:38" x14ac:dyDescent="0.2">
      <c r="A75" s="27"/>
      <c r="B75" s="161"/>
      <c r="C75" s="127"/>
      <c r="D75" s="127"/>
      <c r="E75" s="127"/>
      <c r="F75" s="127"/>
      <c r="G75" s="127"/>
      <c r="H75" s="127"/>
      <c r="I75" s="127"/>
      <c r="J75" s="127"/>
      <c r="K75" s="127"/>
      <c r="L75" s="127"/>
      <c r="M75" s="127"/>
      <c r="N75" s="127"/>
      <c r="O75" s="127"/>
      <c r="P75" s="127"/>
      <c r="Q75" s="140"/>
      <c r="R75" s="35">
        <f t="shared" ca="1" si="14"/>
        <v>0</v>
      </c>
      <c r="S75" s="16">
        <f t="shared" ca="1" si="14"/>
        <v>0</v>
      </c>
      <c r="T75" s="14"/>
      <c r="U75" s="14"/>
      <c r="V75" s="14"/>
      <c r="W75" s="14"/>
      <c r="X75" s="14"/>
      <c r="Y75" s="63"/>
      <c r="Z75" s="63"/>
      <c r="AA75" s="63"/>
      <c r="AB75" s="63"/>
      <c r="AC75" s="63"/>
      <c r="AD75" s="63"/>
      <c r="AE75" s="63"/>
      <c r="AF75" s="63"/>
      <c r="AG75" s="63"/>
      <c r="AH75" s="63"/>
      <c r="AI75" s="63"/>
      <c r="AJ75" s="63"/>
      <c r="AK75" s="62"/>
      <c r="AL75" s="3"/>
    </row>
    <row r="76" spans="1:38" x14ac:dyDescent="0.2">
      <c r="A76" s="27"/>
      <c r="B76" s="157"/>
      <c r="C76" s="165" t="s">
        <v>161</v>
      </c>
      <c r="D76" s="127"/>
      <c r="E76" s="137">
        <f>SUM(E77:E86)</f>
        <v>0</v>
      </c>
      <c r="F76" s="137">
        <f t="shared" ref="F76:P76" si="15">SUM(F77:F86)</f>
        <v>0</v>
      </c>
      <c r="G76" s="137">
        <f t="shared" si="15"/>
        <v>0</v>
      </c>
      <c r="H76" s="137">
        <f t="shared" si="15"/>
        <v>0</v>
      </c>
      <c r="I76" s="137">
        <f t="shared" si="15"/>
        <v>0</v>
      </c>
      <c r="J76" s="137">
        <f t="shared" si="15"/>
        <v>0</v>
      </c>
      <c r="K76" s="137">
        <f t="shared" si="15"/>
        <v>0</v>
      </c>
      <c r="L76" s="137">
        <f t="shared" si="15"/>
        <v>0</v>
      </c>
      <c r="M76" s="137">
        <f t="shared" si="15"/>
        <v>0</v>
      </c>
      <c r="N76" s="137">
        <f t="shared" si="15"/>
        <v>0</v>
      </c>
      <c r="O76" s="137">
        <f t="shared" si="15"/>
        <v>0</v>
      </c>
      <c r="P76" s="137">
        <f t="shared" si="15"/>
        <v>0</v>
      </c>
      <c r="Q76" s="141">
        <f>SUM(Q77:Q86)</f>
        <v>0</v>
      </c>
      <c r="R76" s="35">
        <f t="shared" ca="1" si="14"/>
        <v>0</v>
      </c>
      <c r="S76" s="16">
        <f t="shared" ca="1" si="14"/>
        <v>0</v>
      </c>
      <c r="T76" s="14"/>
      <c r="U76" s="14"/>
      <c r="V76" s="14"/>
      <c r="W76" s="14"/>
      <c r="X76" s="14"/>
      <c r="Y76" s="63"/>
      <c r="Z76" s="63"/>
      <c r="AA76" s="63"/>
      <c r="AB76" s="63"/>
      <c r="AC76" s="63"/>
      <c r="AD76" s="63"/>
      <c r="AE76" s="63"/>
      <c r="AF76" s="63"/>
      <c r="AG76" s="63"/>
      <c r="AH76" s="63"/>
      <c r="AI76" s="63"/>
      <c r="AJ76" s="63"/>
      <c r="AK76" s="62"/>
      <c r="AL76" s="3"/>
    </row>
    <row r="77" spans="1:38" x14ac:dyDescent="0.2">
      <c r="A77" s="27"/>
      <c r="B77" s="161"/>
      <c r="C77" s="128" t="s">
        <v>24</v>
      </c>
      <c r="D77" s="127"/>
      <c r="E77" s="148"/>
      <c r="F77" s="148"/>
      <c r="G77" s="148"/>
      <c r="H77" s="148"/>
      <c r="I77" s="148"/>
      <c r="J77" s="148"/>
      <c r="K77" s="148"/>
      <c r="L77" s="148"/>
      <c r="M77" s="148"/>
      <c r="N77" s="148"/>
      <c r="O77" s="148"/>
      <c r="P77" s="148"/>
      <c r="Q77" s="139">
        <f t="shared" ref="Q77:Q86" si="16">SUM(E77:P77)</f>
        <v>0</v>
      </c>
      <c r="R77" s="35">
        <f t="shared" ca="1" si="14"/>
        <v>0</v>
      </c>
      <c r="S77" s="16">
        <f t="shared" ca="1" si="14"/>
        <v>0</v>
      </c>
      <c r="T77" s="14"/>
      <c r="U77" s="14"/>
      <c r="V77" s="14"/>
      <c r="W77" s="14"/>
      <c r="X77" s="14"/>
      <c r="Y77" s="63"/>
      <c r="Z77" s="63"/>
      <c r="AA77" s="63"/>
      <c r="AB77" s="63"/>
      <c r="AC77" s="63"/>
      <c r="AD77" s="63"/>
      <c r="AE77" s="63"/>
      <c r="AF77" s="63"/>
      <c r="AG77" s="63"/>
      <c r="AH77" s="63"/>
      <c r="AI77" s="63"/>
      <c r="AJ77" s="63"/>
      <c r="AK77" s="62"/>
      <c r="AL77" s="3"/>
    </row>
    <row r="78" spans="1:38" x14ac:dyDescent="0.2">
      <c r="A78" s="27"/>
      <c r="B78" s="161"/>
      <c r="C78" s="128" t="s">
        <v>162</v>
      </c>
      <c r="D78" s="127"/>
      <c r="E78" s="148"/>
      <c r="F78" s="148"/>
      <c r="G78" s="148"/>
      <c r="H78" s="148"/>
      <c r="I78" s="148"/>
      <c r="J78" s="148"/>
      <c r="K78" s="148"/>
      <c r="L78" s="148"/>
      <c r="M78" s="148"/>
      <c r="N78" s="148"/>
      <c r="O78" s="148"/>
      <c r="P78" s="148"/>
      <c r="Q78" s="139">
        <f t="shared" si="16"/>
        <v>0</v>
      </c>
      <c r="R78" s="35">
        <f t="shared" ca="1" si="14"/>
        <v>0</v>
      </c>
      <c r="S78" s="16">
        <f t="shared" ca="1" si="14"/>
        <v>0</v>
      </c>
      <c r="T78" s="14"/>
      <c r="U78" s="14"/>
      <c r="V78" s="14"/>
      <c r="W78" s="14"/>
      <c r="X78" s="14"/>
      <c r="Y78" s="63"/>
      <c r="Z78" s="63"/>
      <c r="AA78" s="63"/>
      <c r="AB78" s="63"/>
      <c r="AC78" s="63"/>
      <c r="AD78" s="63"/>
      <c r="AE78" s="63"/>
      <c r="AF78" s="63"/>
      <c r="AG78" s="63"/>
      <c r="AH78" s="63"/>
      <c r="AI78" s="63"/>
      <c r="AJ78" s="63"/>
      <c r="AK78" s="62"/>
      <c r="AL78" s="3"/>
    </row>
    <row r="79" spans="1:38" x14ac:dyDescent="0.2">
      <c r="A79" s="27"/>
      <c r="B79" s="161"/>
      <c r="C79" s="128" t="s">
        <v>163</v>
      </c>
      <c r="D79" s="127"/>
      <c r="E79" s="148"/>
      <c r="F79" s="148"/>
      <c r="G79" s="148"/>
      <c r="H79" s="148"/>
      <c r="I79" s="148"/>
      <c r="J79" s="148"/>
      <c r="K79" s="148"/>
      <c r="L79" s="148"/>
      <c r="M79" s="148"/>
      <c r="N79" s="148"/>
      <c r="O79" s="148"/>
      <c r="P79" s="148"/>
      <c r="Q79" s="139">
        <f t="shared" si="16"/>
        <v>0</v>
      </c>
      <c r="R79" s="35">
        <f t="shared" ca="1" si="14"/>
        <v>0</v>
      </c>
      <c r="S79" s="16">
        <f t="shared" ca="1" si="14"/>
        <v>0</v>
      </c>
      <c r="T79" s="14"/>
      <c r="U79" s="14"/>
      <c r="V79" s="14"/>
      <c r="W79" s="14"/>
      <c r="X79" s="14"/>
      <c r="Y79" s="63"/>
      <c r="Z79" s="63"/>
      <c r="AA79" s="63"/>
      <c r="AB79" s="63"/>
      <c r="AC79" s="63"/>
      <c r="AD79" s="63"/>
      <c r="AE79" s="63"/>
      <c r="AF79" s="63"/>
      <c r="AG79" s="63"/>
      <c r="AH79" s="63"/>
      <c r="AI79" s="63"/>
      <c r="AJ79" s="63"/>
      <c r="AK79" s="62"/>
      <c r="AL79" s="3"/>
    </row>
    <row r="80" spans="1:38" x14ac:dyDescent="0.2">
      <c r="A80" s="27"/>
      <c r="B80" s="161"/>
      <c r="C80" s="128" t="s">
        <v>164</v>
      </c>
      <c r="D80" s="127"/>
      <c r="E80" s="148"/>
      <c r="F80" s="148"/>
      <c r="G80" s="148"/>
      <c r="H80" s="148"/>
      <c r="I80" s="148"/>
      <c r="J80" s="148"/>
      <c r="K80" s="148"/>
      <c r="L80" s="148"/>
      <c r="M80" s="148"/>
      <c r="N80" s="148"/>
      <c r="O80" s="148"/>
      <c r="P80" s="148"/>
      <c r="Q80" s="139">
        <f t="shared" si="16"/>
        <v>0</v>
      </c>
      <c r="R80" s="35">
        <f t="shared" ca="1" si="14"/>
        <v>0</v>
      </c>
      <c r="S80" s="16">
        <f t="shared" ca="1" si="14"/>
        <v>0</v>
      </c>
      <c r="T80" s="14"/>
      <c r="U80" s="14"/>
      <c r="V80" s="14"/>
      <c r="W80" s="14"/>
      <c r="X80" s="14"/>
      <c r="Y80" s="63"/>
      <c r="Z80" s="63"/>
      <c r="AA80" s="63"/>
      <c r="AB80" s="63"/>
      <c r="AC80" s="63"/>
      <c r="AD80" s="63"/>
      <c r="AE80" s="63"/>
      <c r="AF80" s="63"/>
      <c r="AG80" s="63"/>
      <c r="AH80" s="63"/>
      <c r="AI80" s="63"/>
      <c r="AJ80" s="63"/>
      <c r="AK80" s="62"/>
      <c r="AL80" s="3"/>
    </row>
    <row r="81" spans="1:38" x14ac:dyDescent="0.2">
      <c r="A81" s="27"/>
      <c r="B81" s="161"/>
      <c r="C81" s="128" t="s">
        <v>165</v>
      </c>
      <c r="D81" s="127"/>
      <c r="E81" s="148"/>
      <c r="F81" s="148"/>
      <c r="G81" s="148"/>
      <c r="H81" s="148"/>
      <c r="I81" s="148"/>
      <c r="J81" s="148"/>
      <c r="K81" s="148"/>
      <c r="L81" s="148"/>
      <c r="M81" s="148"/>
      <c r="N81" s="148"/>
      <c r="O81" s="148"/>
      <c r="P81" s="148"/>
      <c r="Q81" s="139">
        <f t="shared" si="16"/>
        <v>0</v>
      </c>
      <c r="R81" s="35">
        <f t="shared" ca="1" si="14"/>
        <v>0</v>
      </c>
      <c r="S81" s="16">
        <f t="shared" ca="1" si="14"/>
        <v>0</v>
      </c>
      <c r="T81" s="14"/>
      <c r="U81" s="14"/>
      <c r="V81" s="14"/>
      <c r="W81" s="14"/>
      <c r="X81" s="14"/>
      <c r="Y81" s="63"/>
      <c r="Z81" s="63"/>
      <c r="AA81" s="63"/>
      <c r="AB81" s="63"/>
      <c r="AC81" s="63"/>
      <c r="AD81" s="63"/>
      <c r="AE81" s="63"/>
      <c r="AF81" s="63"/>
      <c r="AG81" s="63"/>
      <c r="AH81" s="63"/>
      <c r="AI81" s="63"/>
      <c r="AJ81" s="63"/>
      <c r="AK81" s="62"/>
      <c r="AL81" s="3"/>
    </row>
    <row r="82" spans="1:38" x14ac:dyDescent="0.2">
      <c r="A82" s="27"/>
      <c r="B82" s="161"/>
      <c r="C82" s="128" t="s">
        <v>9</v>
      </c>
      <c r="D82" s="127"/>
      <c r="E82" s="147"/>
      <c r="F82" s="147"/>
      <c r="G82" s="147"/>
      <c r="H82" s="147"/>
      <c r="I82" s="147"/>
      <c r="J82" s="147"/>
      <c r="K82" s="147"/>
      <c r="L82" s="147"/>
      <c r="M82" s="147"/>
      <c r="N82" s="147"/>
      <c r="O82" s="147"/>
      <c r="P82" s="147"/>
      <c r="Q82" s="139">
        <f t="shared" si="16"/>
        <v>0</v>
      </c>
      <c r="R82" s="35">
        <f t="shared" ca="1" si="14"/>
        <v>0</v>
      </c>
      <c r="S82" s="16">
        <f t="shared" ca="1" si="14"/>
        <v>0</v>
      </c>
      <c r="T82" s="14"/>
      <c r="U82" s="14"/>
      <c r="V82" s="14"/>
      <c r="W82" s="14"/>
      <c r="X82" s="14"/>
      <c r="Y82" s="63"/>
      <c r="Z82" s="63"/>
      <c r="AA82" s="63"/>
      <c r="AB82" s="63"/>
      <c r="AC82" s="63"/>
      <c r="AD82" s="63"/>
      <c r="AE82" s="63"/>
      <c r="AF82" s="63"/>
      <c r="AG82" s="63"/>
      <c r="AH82" s="63"/>
      <c r="AI82" s="63"/>
      <c r="AJ82" s="63"/>
      <c r="AK82" s="62"/>
      <c r="AL82" s="3"/>
    </row>
    <row r="83" spans="1:38" x14ac:dyDescent="0.2">
      <c r="A83" s="27"/>
      <c r="B83" s="161"/>
      <c r="C83" s="128" t="s">
        <v>0</v>
      </c>
      <c r="D83" s="127"/>
      <c r="E83" s="148"/>
      <c r="F83" s="148"/>
      <c r="G83" s="148"/>
      <c r="H83" s="148"/>
      <c r="I83" s="148"/>
      <c r="J83" s="148"/>
      <c r="K83" s="148"/>
      <c r="L83" s="148"/>
      <c r="M83" s="148"/>
      <c r="N83" s="148"/>
      <c r="O83" s="148"/>
      <c r="P83" s="148"/>
      <c r="Q83" s="139">
        <f t="shared" si="16"/>
        <v>0</v>
      </c>
      <c r="R83" s="35">
        <f t="shared" ca="1" si="14"/>
        <v>0</v>
      </c>
      <c r="S83" s="16">
        <f t="shared" ca="1" si="14"/>
        <v>0</v>
      </c>
      <c r="T83" s="14"/>
      <c r="U83" s="14"/>
      <c r="V83" s="14"/>
      <c r="W83" s="14"/>
      <c r="X83" s="14"/>
      <c r="Y83" s="63"/>
      <c r="Z83" s="63"/>
      <c r="AA83" s="63"/>
      <c r="AB83" s="63"/>
      <c r="AC83" s="63"/>
      <c r="AD83" s="63"/>
      <c r="AE83" s="63"/>
      <c r="AF83" s="63"/>
      <c r="AG83" s="63"/>
      <c r="AH83" s="63"/>
      <c r="AI83" s="63"/>
      <c r="AJ83" s="63"/>
      <c r="AK83" s="62"/>
      <c r="AL83" s="3"/>
    </row>
    <row r="84" spans="1:38" x14ac:dyDescent="0.2">
      <c r="A84" s="27"/>
      <c r="B84" s="161"/>
      <c r="C84" s="128" t="s">
        <v>0</v>
      </c>
      <c r="D84" s="127"/>
      <c r="E84" s="148"/>
      <c r="F84" s="148"/>
      <c r="G84" s="148"/>
      <c r="H84" s="148"/>
      <c r="I84" s="148"/>
      <c r="J84" s="148"/>
      <c r="K84" s="148"/>
      <c r="L84" s="148"/>
      <c r="M84" s="148"/>
      <c r="N84" s="148"/>
      <c r="O84" s="148"/>
      <c r="P84" s="148"/>
      <c r="Q84" s="139">
        <f t="shared" si="16"/>
        <v>0</v>
      </c>
      <c r="R84" s="35">
        <f t="shared" ca="1" si="14"/>
        <v>0</v>
      </c>
      <c r="S84" s="16">
        <f t="shared" ca="1" si="14"/>
        <v>0</v>
      </c>
      <c r="T84" s="14"/>
      <c r="U84" s="14"/>
      <c r="V84" s="14"/>
      <c r="W84" s="14"/>
      <c r="X84" s="14"/>
      <c r="Y84" s="63"/>
      <c r="Z84" s="63"/>
      <c r="AA84" s="63"/>
      <c r="AB84" s="63"/>
      <c r="AC84" s="63"/>
      <c r="AD84" s="63"/>
      <c r="AE84" s="63"/>
      <c r="AF84" s="63"/>
      <c r="AG84" s="63"/>
      <c r="AH84" s="63"/>
      <c r="AI84" s="63"/>
      <c r="AJ84" s="63"/>
      <c r="AK84" s="62"/>
      <c r="AL84" s="3"/>
    </row>
    <row r="85" spans="1:38" x14ac:dyDescent="0.2">
      <c r="A85" s="27"/>
      <c r="B85" s="161"/>
      <c r="C85" s="128" t="s">
        <v>0</v>
      </c>
      <c r="D85" s="127"/>
      <c r="E85" s="148"/>
      <c r="F85" s="148"/>
      <c r="G85" s="148"/>
      <c r="H85" s="148"/>
      <c r="I85" s="148"/>
      <c r="J85" s="148"/>
      <c r="K85" s="148"/>
      <c r="L85" s="148"/>
      <c r="M85" s="148"/>
      <c r="N85" s="148"/>
      <c r="O85" s="148"/>
      <c r="P85" s="148"/>
      <c r="Q85" s="139">
        <f t="shared" si="16"/>
        <v>0</v>
      </c>
      <c r="R85" s="35">
        <f t="shared" ca="1" si="14"/>
        <v>0</v>
      </c>
      <c r="S85" s="16">
        <f t="shared" ca="1" si="14"/>
        <v>0</v>
      </c>
      <c r="T85" s="14"/>
      <c r="U85" s="14"/>
      <c r="V85" s="14"/>
      <c r="W85" s="14"/>
      <c r="X85" s="14"/>
      <c r="Y85" s="63"/>
      <c r="Z85" s="63"/>
      <c r="AA85" s="63"/>
      <c r="AB85" s="63"/>
      <c r="AC85" s="63"/>
      <c r="AD85" s="63"/>
      <c r="AE85" s="63"/>
      <c r="AF85" s="63"/>
      <c r="AG85" s="63"/>
      <c r="AH85" s="63"/>
      <c r="AI85" s="63"/>
      <c r="AJ85" s="63"/>
      <c r="AK85" s="62"/>
      <c r="AL85" s="3"/>
    </row>
    <row r="86" spans="1:38" x14ac:dyDescent="0.2">
      <c r="A86" s="27"/>
      <c r="B86" s="161"/>
      <c r="C86" s="128" t="s">
        <v>0</v>
      </c>
      <c r="D86" s="127"/>
      <c r="E86" s="148"/>
      <c r="F86" s="148"/>
      <c r="G86" s="148"/>
      <c r="H86" s="148"/>
      <c r="I86" s="148"/>
      <c r="J86" s="148"/>
      <c r="K86" s="148"/>
      <c r="L86" s="148"/>
      <c r="M86" s="148"/>
      <c r="N86" s="148"/>
      <c r="O86" s="148"/>
      <c r="P86" s="148"/>
      <c r="Q86" s="139">
        <f t="shared" si="16"/>
        <v>0</v>
      </c>
      <c r="R86" s="35">
        <f t="shared" ca="1" si="14"/>
        <v>0</v>
      </c>
      <c r="S86" s="16">
        <f t="shared" ca="1" si="14"/>
        <v>0</v>
      </c>
      <c r="T86" s="14"/>
      <c r="U86" s="14"/>
      <c r="V86" s="14"/>
      <c r="W86" s="14"/>
      <c r="X86" s="14"/>
      <c r="Y86" s="63"/>
      <c r="Z86" s="63"/>
      <c r="AA86" s="63"/>
      <c r="AB86" s="63"/>
      <c r="AC86" s="63"/>
      <c r="AD86" s="63"/>
      <c r="AE86" s="63"/>
      <c r="AF86" s="63"/>
      <c r="AG86" s="63"/>
      <c r="AH86" s="63"/>
      <c r="AI86" s="63"/>
      <c r="AJ86" s="63"/>
      <c r="AK86" s="62"/>
      <c r="AL86" s="3"/>
    </row>
    <row r="87" spans="1:38" x14ac:dyDescent="0.2">
      <c r="A87" s="27"/>
      <c r="B87" s="161"/>
      <c r="C87" s="127"/>
      <c r="D87" s="127"/>
      <c r="E87" s="127"/>
      <c r="F87" s="127"/>
      <c r="G87" s="127"/>
      <c r="H87" s="127"/>
      <c r="I87" s="127"/>
      <c r="J87" s="127"/>
      <c r="K87" s="127"/>
      <c r="L87" s="127"/>
      <c r="M87" s="127"/>
      <c r="N87" s="127"/>
      <c r="O87" s="127"/>
      <c r="P87" s="127"/>
      <c r="Q87" s="140"/>
      <c r="R87" s="35">
        <f t="shared" ca="1" si="14"/>
        <v>0</v>
      </c>
      <c r="S87" s="16">
        <f t="shared" ca="1" si="14"/>
        <v>0</v>
      </c>
      <c r="T87" s="14"/>
      <c r="U87" s="14"/>
      <c r="V87" s="14"/>
      <c r="W87" s="14"/>
      <c r="X87" s="14"/>
      <c r="Y87" s="63"/>
      <c r="Z87" s="63"/>
      <c r="AA87" s="63"/>
      <c r="AB87" s="63"/>
      <c r="AC87" s="63"/>
      <c r="AD87" s="63"/>
      <c r="AE87" s="63"/>
      <c r="AF87" s="63"/>
      <c r="AG87" s="63"/>
      <c r="AH87" s="63"/>
      <c r="AI87" s="63"/>
      <c r="AJ87" s="63"/>
      <c r="AK87" s="62"/>
      <c r="AL87" s="3"/>
    </row>
    <row r="88" spans="1:38" x14ac:dyDescent="0.2">
      <c r="A88" s="27"/>
      <c r="B88" s="157"/>
      <c r="C88" s="165" t="s">
        <v>166</v>
      </c>
      <c r="D88" s="127"/>
      <c r="E88" s="137">
        <f>SUM(E89:E98)</f>
        <v>0</v>
      </c>
      <c r="F88" s="137">
        <f t="shared" ref="F88:P88" si="17">SUM(F89:F98)</f>
        <v>0</v>
      </c>
      <c r="G88" s="137">
        <f t="shared" si="17"/>
        <v>0</v>
      </c>
      <c r="H88" s="137">
        <f t="shared" si="17"/>
        <v>0</v>
      </c>
      <c r="I88" s="137">
        <f t="shared" si="17"/>
        <v>0</v>
      </c>
      <c r="J88" s="137">
        <f t="shared" si="17"/>
        <v>0</v>
      </c>
      <c r="K88" s="137">
        <f t="shared" si="17"/>
        <v>0</v>
      </c>
      <c r="L88" s="137">
        <f t="shared" si="17"/>
        <v>0</v>
      </c>
      <c r="M88" s="137">
        <f t="shared" si="17"/>
        <v>0</v>
      </c>
      <c r="N88" s="137">
        <f t="shared" si="17"/>
        <v>0</v>
      </c>
      <c r="O88" s="137">
        <f t="shared" si="17"/>
        <v>0</v>
      </c>
      <c r="P88" s="137">
        <f t="shared" si="17"/>
        <v>0</v>
      </c>
      <c r="Q88" s="141">
        <f>SUM(Q89:Q98)</f>
        <v>0</v>
      </c>
      <c r="R88" s="35">
        <f t="shared" ca="1" si="14"/>
        <v>0</v>
      </c>
      <c r="S88" s="16">
        <f t="shared" ca="1" si="14"/>
        <v>0</v>
      </c>
      <c r="T88" s="14"/>
      <c r="U88" s="14"/>
      <c r="V88" s="14"/>
      <c r="W88" s="14"/>
      <c r="X88" s="14"/>
      <c r="Y88" s="63"/>
      <c r="Z88" s="63"/>
      <c r="AA88" s="63"/>
      <c r="AB88" s="63"/>
      <c r="AC88" s="63"/>
      <c r="AD88" s="63"/>
      <c r="AE88" s="63"/>
      <c r="AF88" s="63"/>
      <c r="AG88" s="63"/>
      <c r="AH88" s="63"/>
      <c r="AI88" s="63"/>
      <c r="AJ88" s="63"/>
      <c r="AK88" s="62"/>
      <c r="AL88" s="3"/>
    </row>
    <row r="89" spans="1:38" x14ac:dyDescent="0.2">
      <c r="A89" s="27"/>
      <c r="B89" s="161"/>
      <c r="C89" s="131" t="s">
        <v>167</v>
      </c>
      <c r="D89" s="127"/>
      <c r="E89" s="148"/>
      <c r="F89" s="148"/>
      <c r="G89" s="148"/>
      <c r="H89" s="148"/>
      <c r="I89" s="148"/>
      <c r="J89" s="148"/>
      <c r="K89" s="148"/>
      <c r="L89" s="148"/>
      <c r="M89" s="148"/>
      <c r="N89" s="148"/>
      <c r="O89" s="148"/>
      <c r="P89" s="148"/>
      <c r="Q89" s="139">
        <f t="shared" ref="Q89:Q98" si="18">SUM(E89:P89)</f>
        <v>0</v>
      </c>
      <c r="R89" s="35">
        <f t="shared" ca="1" si="14"/>
        <v>0</v>
      </c>
      <c r="S89" s="16">
        <f t="shared" ca="1" si="14"/>
        <v>0</v>
      </c>
      <c r="T89" s="14"/>
      <c r="U89" s="14"/>
      <c r="V89" s="14"/>
      <c r="W89" s="14"/>
      <c r="X89" s="14"/>
      <c r="Y89" s="63"/>
      <c r="Z89" s="63"/>
      <c r="AA89" s="63"/>
      <c r="AB89" s="63"/>
      <c r="AC89" s="63"/>
      <c r="AD89" s="63"/>
      <c r="AE89" s="63"/>
      <c r="AF89" s="63"/>
      <c r="AG89" s="63"/>
      <c r="AH89" s="63"/>
      <c r="AI89" s="63"/>
      <c r="AJ89" s="63"/>
      <c r="AK89" s="62"/>
      <c r="AL89" s="3"/>
    </row>
    <row r="90" spans="1:38" x14ac:dyDescent="0.2">
      <c r="A90" s="27"/>
      <c r="B90" s="161"/>
      <c r="C90" s="131" t="s">
        <v>168</v>
      </c>
      <c r="D90" s="127"/>
      <c r="E90" s="148"/>
      <c r="F90" s="148"/>
      <c r="G90" s="148"/>
      <c r="H90" s="148"/>
      <c r="I90" s="148"/>
      <c r="J90" s="148"/>
      <c r="K90" s="148"/>
      <c r="L90" s="148"/>
      <c r="M90" s="148"/>
      <c r="N90" s="148"/>
      <c r="O90" s="148"/>
      <c r="P90" s="148"/>
      <c r="Q90" s="139">
        <f t="shared" si="18"/>
        <v>0</v>
      </c>
      <c r="R90" s="35">
        <f t="shared" ca="1" si="14"/>
        <v>0</v>
      </c>
      <c r="S90" s="16">
        <f t="shared" ca="1" si="14"/>
        <v>0</v>
      </c>
      <c r="T90" s="14"/>
      <c r="U90" s="14"/>
      <c r="V90" s="14"/>
      <c r="W90" s="14"/>
      <c r="X90" s="14"/>
      <c r="Y90" s="63"/>
      <c r="Z90" s="63"/>
      <c r="AA90" s="63"/>
      <c r="AB90" s="63"/>
      <c r="AC90" s="63"/>
      <c r="AD90" s="63"/>
      <c r="AE90" s="63"/>
      <c r="AF90" s="63"/>
      <c r="AG90" s="63"/>
      <c r="AH90" s="63"/>
      <c r="AI90" s="63"/>
      <c r="AJ90" s="63"/>
      <c r="AK90" s="62"/>
      <c r="AL90" s="3"/>
    </row>
    <row r="91" spans="1:38" x14ac:dyDescent="0.2">
      <c r="A91" s="27"/>
      <c r="B91" s="161"/>
      <c r="C91" s="131" t="s">
        <v>169</v>
      </c>
      <c r="D91" s="127"/>
      <c r="E91" s="148"/>
      <c r="F91" s="148"/>
      <c r="G91" s="148"/>
      <c r="H91" s="148"/>
      <c r="I91" s="148"/>
      <c r="J91" s="148"/>
      <c r="K91" s="148"/>
      <c r="L91" s="148"/>
      <c r="M91" s="148"/>
      <c r="N91" s="148"/>
      <c r="O91" s="148"/>
      <c r="P91" s="148"/>
      <c r="Q91" s="139">
        <f t="shared" si="18"/>
        <v>0</v>
      </c>
      <c r="R91" s="35">
        <f t="shared" ca="1" si="14"/>
        <v>0</v>
      </c>
      <c r="S91" s="16">
        <f t="shared" ca="1" si="14"/>
        <v>0</v>
      </c>
      <c r="T91" s="14"/>
      <c r="U91" s="14"/>
      <c r="V91" s="14"/>
      <c r="W91" s="14"/>
      <c r="X91" s="14"/>
      <c r="Y91" s="63"/>
      <c r="Z91" s="63"/>
      <c r="AA91" s="63"/>
      <c r="AB91" s="63"/>
      <c r="AC91" s="63"/>
      <c r="AD91" s="63"/>
      <c r="AE91" s="63"/>
      <c r="AF91" s="63"/>
      <c r="AG91" s="63"/>
      <c r="AH91" s="63"/>
      <c r="AI91" s="63"/>
      <c r="AJ91" s="63"/>
      <c r="AK91" s="62"/>
      <c r="AL91" s="3"/>
    </row>
    <row r="92" spans="1:38" x14ac:dyDescent="0.2">
      <c r="A92" s="27"/>
      <c r="B92" s="161"/>
      <c r="C92" s="131" t="s">
        <v>170</v>
      </c>
      <c r="D92" s="127"/>
      <c r="E92" s="148"/>
      <c r="F92" s="148"/>
      <c r="G92" s="148"/>
      <c r="H92" s="148"/>
      <c r="I92" s="148"/>
      <c r="J92" s="148"/>
      <c r="K92" s="148"/>
      <c r="L92" s="148"/>
      <c r="M92" s="148"/>
      <c r="N92" s="148"/>
      <c r="O92" s="148"/>
      <c r="P92" s="148"/>
      <c r="Q92" s="139">
        <f t="shared" si="18"/>
        <v>0</v>
      </c>
      <c r="R92" s="35">
        <f t="shared" ca="1" si="14"/>
        <v>0</v>
      </c>
      <c r="S92" s="16">
        <f t="shared" ca="1" si="14"/>
        <v>0</v>
      </c>
      <c r="T92" s="14"/>
      <c r="U92" s="14"/>
      <c r="V92" s="14"/>
      <c r="W92" s="14"/>
      <c r="X92" s="14"/>
      <c r="Y92" s="63"/>
      <c r="Z92" s="63"/>
      <c r="AA92" s="63"/>
      <c r="AB92" s="63"/>
      <c r="AC92" s="63"/>
      <c r="AD92" s="63"/>
      <c r="AE92" s="63"/>
      <c r="AF92" s="63"/>
      <c r="AG92" s="63"/>
      <c r="AH92" s="63"/>
      <c r="AI92" s="63"/>
      <c r="AJ92" s="63"/>
      <c r="AK92" s="62"/>
      <c r="AL92" s="3"/>
    </row>
    <row r="93" spans="1:38" x14ac:dyDescent="0.2">
      <c r="A93" s="27"/>
      <c r="B93" s="161"/>
      <c r="C93" s="131" t="s">
        <v>34</v>
      </c>
      <c r="D93" s="127"/>
      <c r="E93" s="148"/>
      <c r="F93" s="148"/>
      <c r="G93" s="148"/>
      <c r="H93" s="148"/>
      <c r="I93" s="148"/>
      <c r="J93" s="148"/>
      <c r="K93" s="148"/>
      <c r="L93" s="148"/>
      <c r="M93" s="148"/>
      <c r="N93" s="148"/>
      <c r="O93" s="148"/>
      <c r="P93" s="148"/>
      <c r="Q93" s="139">
        <f t="shared" si="18"/>
        <v>0</v>
      </c>
      <c r="R93" s="35">
        <f t="shared" ca="1" si="14"/>
        <v>0</v>
      </c>
      <c r="S93" s="16">
        <f t="shared" ca="1" si="14"/>
        <v>0</v>
      </c>
      <c r="T93" s="14"/>
      <c r="U93" s="14"/>
      <c r="V93" s="14"/>
      <c r="W93" s="14"/>
      <c r="X93" s="14"/>
      <c r="Y93" s="63"/>
      <c r="Z93" s="63"/>
      <c r="AA93" s="63"/>
      <c r="AB93" s="63"/>
      <c r="AC93" s="63"/>
      <c r="AD93" s="63"/>
      <c r="AE93" s="63"/>
      <c r="AF93" s="63"/>
      <c r="AG93" s="63"/>
      <c r="AH93" s="63"/>
      <c r="AI93" s="63"/>
      <c r="AJ93" s="63"/>
      <c r="AK93" s="62"/>
      <c r="AL93" s="3"/>
    </row>
    <row r="94" spans="1:38" x14ac:dyDescent="0.2">
      <c r="A94" s="27"/>
      <c r="B94" s="161"/>
      <c r="C94" s="131" t="s">
        <v>171</v>
      </c>
      <c r="D94" s="127"/>
      <c r="E94" s="148"/>
      <c r="F94" s="148"/>
      <c r="G94" s="148"/>
      <c r="H94" s="148"/>
      <c r="I94" s="148"/>
      <c r="J94" s="148"/>
      <c r="K94" s="148"/>
      <c r="L94" s="148"/>
      <c r="M94" s="148"/>
      <c r="N94" s="148"/>
      <c r="O94" s="148"/>
      <c r="P94" s="148"/>
      <c r="Q94" s="139">
        <f t="shared" si="18"/>
        <v>0</v>
      </c>
      <c r="R94" s="35">
        <f t="shared" ca="1" si="14"/>
        <v>0</v>
      </c>
      <c r="S94" s="16">
        <f t="shared" ca="1" si="14"/>
        <v>0</v>
      </c>
      <c r="T94" s="14"/>
      <c r="U94" s="14"/>
      <c r="V94" s="14"/>
      <c r="W94" s="14"/>
      <c r="X94" s="14"/>
      <c r="Y94" s="63"/>
      <c r="Z94" s="63"/>
      <c r="AA94" s="63"/>
      <c r="AB94" s="63"/>
      <c r="AC94" s="63"/>
      <c r="AD94" s="63"/>
      <c r="AE94" s="63"/>
      <c r="AF94" s="63"/>
      <c r="AG94" s="63"/>
      <c r="AH94" s="63"/>
      <c r="AI94" s="63"/>
      <c r="AJ94" s="63"/>
      <c r="AK94" s="62"/>
      <c r="AL94" s="3"/>
    </row>
    <row r="95" spans="1:38" x14ac:dyDescent="0.2">
      <c r="A95" s="27"/>
      <c r="B95" s="161"/>
      <c r="C95" s="131" t="s">
        <v>0</v>
      </c>
      <c r="D95" s="127"/>
      <c r="E95" s="148"/>
      <c r="F95" s="148"/>
      <c r="G95" s="148"/>
      <c r="H95" s="148"/>
      <c r="I95" s="148"/>
      <c r="J95" s="148"/>
      <c r="K95" s="148"/>
      <c r="L95" s="148"/>
      <c r="M95" s="148"/>
      <c r="N95" s="148"/>
      <c r="O95" s="148"/>
      <c r="P95" s="148"/>
      <c r="Q95" s="139">
        <f t="shared" si="18"/>
        <v>0</v>
      </c>
      <c r="R95" s="35">
        <f t="shared" ca="1" si="14"/>
        <v>0</v>
      </c>
      <c r="S95" s="16">
        <f t="shared" ca="1" si="14"/>
        <v>0</v>
      </c>
      <c r="T95" s="14"/>
      <c r="U95" s="14"/>
      <c r="V95" s="14"/>
      <c r="W95" s="14"/>
      <c r="X95" s="14"/>
      <c r="Y95" s="63"/>
      <c r="Z95" s="63"/>
      <c r="AA95" s="63"/>
      <c r="AB95" s="63"/>
      <c r="AC95" s="63"/>
      <c r="AD95" s="63"/>
      <c r="AE95" s="63"/>
      <c r="AF95" s="63"/>
      <c r="AG95" s="63"/>
      <c r="AH95" s="63"/>
      <c r="AI95" s="63"/>
      <c r="AJ95" s="63"/>
      <c r="AK95" s="62"/>
      <c r="AL95" s="3"/>
    </row>
    <row r="96" spans="1:38" x14ac:dyDescent="0.2">
      <c r="A96" s="27"/>
      <c r="B96" s="161"/>
      <c r="C96" s="131" t="s">
        <v>0</v>
      </c>
      <c r="D96" s="127"/>
      <c r="E96" s="148"/>
      <c r="F96" s="148"/>
      <c r="G96" s="148"/>
      <c r="H96" s="148"/>
      <c r="I96" s="148"/>
      <c r="J96" s="148"/>
      <c r="K96" s="148"/>
      <c r="L96" s="148"/>
      <c r="M96" s="148"/>
      <c r="N96" s="148"/>
      <c r="O96" s="148"/>
      <c r="P96" s="148"/>
      <c r="Q96" s="139">
        <f t="shared" si="18"/>
        <v>0</v>
      </c>
      <c r="R96" s="35">
        <f t="shared" ca="1" si="14"/>
        <v>0</v>
      </c>
      <c r="S96" s="16">
        <f t="shared" ca="1" si="14"/>
        <v>0</v>
      </c>
      <c r="T96" s="14"/>
      <c r="U96" s="14"/>
      <c r="V96" s="14"/>
      <c r="W96" s="14"/>
      <c r="X96" s="14"/>
      <c r="Y96" s="63"/>
      <c r="Z96" s="63"/>
      <c r="AA96" s="63"/>
      <c r="AB96" s="63"/>
      <c r="AC96" s="63"/>
      <c r="AD96" s="63"/>
      <c r="AE96" s="63"/>
      <c r="AF96" s="63"/>
      <c r="AG96" s="63"/>
      <c r="AH96" s="63"/>
      <c r="AI96" s="63"/>
      <c r="AJ96" s="63"/>
      <c r="AK96" s="62"/>
      <c r="AL96" s="3"/>
    </row>
    <row r="97" spans="1:38" x14ac:dyDescent="0.2">
      <c r="A97" s="27"/>
      <c r="B97" s="161"/>
      <c r="C97" s="131" t="s">
        <v>0</v>
      </c>
      <c r="D97" s="127"/>
      <c r="E97" s="148"/>
      <c r="F97" s="148"/>
      <c r="G97" s="148"/>
      <c r="H97" s="148"/>
      <c r="I97" s="148"/>
      <c r="J97" s="148"/>
      <c r="K97" s="148"/>
      <c r="L97" s="148"/>
      <c r="M97" s="148"/>
      <c r="N97" s="148"/>
      <c r="O97" s="148"/>
      <c r="P97" s="148"/>
      <c r="Q97" s="139">
        <f t="shared" si="18"/>
        <v>0</v>
      </c>
      <c r="R97" s="35">
        <f t="shared" ca="1" si="14"/>
        <v>0</v>
      </c>
      <c r="S97" s="16">
        <f t="shared" ca="1" si="14"/>
        <v>0</v>
      </c>
      <c r="T97" s="14"/>
      <c r="U97" s="14"/>
      <c r="V97" s="14"/>
      <c r="W97" s="14"/>
      <c r="X97" s="14"/>
      <c r="Y97" s="63"/>
      <c r="Z97" s="63"/>
      <c r="AA97" s="63"/>
      <c r="AB97" s="63"/>
      <c r="AC97" s="63"/>
      <c r="AD97" s="63"/>
      <c r="AE97" s="63"/>
      <c r="AF97" s="63"/>
      <c r="AG97" s="63"/>
      <c r="AH97" s="63"/>
      <c r="AI97" s="63"/>
      <c r="AJ97" s="63"/>
      <c r="AK97" s="62"/>
      <c r="AL97" s="3"/>
    </row>
    <row r="98" spans="1:38" x14ac:dyDescent="0.2">
      <c r="A98" s="27"/>
      <c r="B98" s="161"/>
      <c r="C98" s="131" t="s">
        <v>0</v>
      </c>
      <c r="D98" s="127"/>
      <c r="E98" s="148"/>
      <c r="F98" s="148"/>
      <c r="G98" s="148"/>
      <c r="H98" s="148"/>
      <c r="I98" s="148"/>
      <c r="J98" s="148"/>
      <c r="K98" s="148"/>
      <c r="L98" s="148"/>
      <c r="M98" s="148"/>
      <c r="N98" s="148"/>
      <c r="O98" s="148"/>
      <c r="P98" s="148"/>
      <c r="Q98" s="139">
        <f t="shared" si="18"/>
        <v>0</v>
      </c>
      <c r="R98" s="35">
        <f t="shared" ca="1" si="14"/>
        <v>0</v>
      </c>
      <c r="S98" s="16">
        <f t="shared" ca="1" si="14"/>
        <v>0</v>
      </c>
      <c r="T98" s="14"/>
      <c r="U98" s="14"/>
      <c r="V98" s="14"/>
      <c r="W98" s="14"/>
      <c r="X98" s="14"/>
      <c r="Y98" s="63"/>
      <c r="Z98" s="63"/>
      <c r="AA98" s="63"/>
      <c r="AB98" s="63"/>
      <c r="AC98" s="63"/>
      <c r="AD98" s="63"/>
      <c r="AE98" s="63"/>
      <c r="AF98" s="63"/>
      <c r="AG98" s="63"/>
      <c r="AH98" s="63"/>
      <c r="AI98" s="63"/>
      <c r="AJ98" s="63"/>
      <c r="AK98" s="62"/>
      <c r="AL98" s="3"/>
    </row>
    <row r="99" spans="1:38" x14ac:dyDescent="0.2">
      <c r="A99" s="27"/>
      <c r="B99" s="161"/>
      <c r="C99" s="127"/>
      <c r="D99" s="127"/>
      <c r="E99" s="127"/>
      <c r="F99" s="127"/>
      <c r="G99" s="127"/>
      <c r="H99" s="127"/>
      <c r="I99" s="127"/>
      <c r="J99" s="127"/>
      <c r="K99" s="127"/>
      <c r="L99" s="127"/>
      <c r="M99" s="127"/>
      <c r="N99" s="127"/>
      <c r="O99" s="127"/>
      <c r="P99" s="127"/>
      <c r="Q99" s="140"/>
      <c r="R99" s="35">
        <f t="shared" ca="1" si="14"/>
        <v>0</v>
      </c>
      <c r="S99" s="16">
        <f t="shared" ca="1" si="14"/>
        <v>0</v>
      </c>
      <c r="T99" s="14"/>
      <c r="U99" s="14"/>
      <c r="V99" s="14"/>
      <c r="W99" s="14"/>
      <c r="X99" s="14"/>
      <c r="Y99" s="63"/>
      <c r="Z99" s="63"/>
      <c r="AA99" s="63"/>
      <c r="AB99" s="63"/>
      <c r="AC99" s="63"/>
      <c r="AD99" s="63"/>
      <c r="AE99" s="63"/>
      <c r="AF99" s="63"/>
      <c r="AG99" s="63"/>
      <c r="AH99" s="63"/>
      <c r="AI99" s="63"/>
      <c r="AJ99" s="63"/>
      <c r="AK99" s="62"/>
      <c r="AL99" s="3"/>
    </row>
    <row r="100" spans="1:38" x14ac:dyDescent="0.2">
      <c r="A100" s="27"/>
      <c r="B100" s="157"/>
      <c r="C100" s="165" t="s">
        <v>44</v>
      </c>
      <c r="D100" s="127"/>
      <c r="E100" s="137">
        <f>SUM(E101:E112)</f>
        <v>0</v>
      </c>
      <c r="F100" s="137">
        <f t="shared" ref="F100:P100" si="19">SUM(F101:F112)</f>
        <v>0</v>
      </c>
      <c r="G100" s="137">
        <f t="shared" si="19"/>
        <v>0</v>
      </c>
      <c r="H100" s="137">
        <f t="shared" si="19"/>
        <v>0</v>
      </c>
      <c r="I100" s="137">
        <f t="shared" si="19"/>
        <v>0</v>
      </c>
      <c r="J100" s="137">
        <f t="shared" si="19"/>
        <v>0</v>
      </c>
      <c r="K100" s="137">
        <f t="shared" si="19"/>
        <v>0</v>
      </c>
      <c r="L100" s="137">
        <f t="shared" si="19"/>
        <v>0</v>
      </c>
      <c r="M100" s="137">
        <f t="shared" si="19"/>
        <v>0</v>
      </c>
      <c r="N100" s="137">
        <f t="shared" si="19"/>
        <v>0</v>
      </c>
      <c r="O100" s="137">
        <f t="shared" si="19"/>
        <v>0</v>
      </c>
      <c r="P100" s="137">
        <f t="shared" si="19"/>
        <v>0</v>
      </c>
      <c r="Q100" s="141">
        <f>SUM(Q101:Q112)</f>
        <v>0</v>
      </c>
      <c r="R100" s="35">
        <f t="shared" ca="1" si="14"/>
        <v>0</v>
      </c>
      <c r="S100" s="16">
        <f t="shared" ca="1" si="14"/>
        <v>0</v>
      </c>
      <c r="T100" s="14"/>
      <c r="U100" s="14"/>
      <c r="V100" s="14"/>
      <c r="W100" s="14"/>
      <c r="X100" s="14"/>
      <c r="Y100" s="63"/>
      <c r="Z100" s="63"/>
      <c r="AA100" s="63"/>
      <c r="AB100" s="63"/>
      <c r="AC100" s="63"/>
      <c r="AD100" s="63"/>
      <c r="AE100" s="63"/>
      <c r="AF100" s="63"/>
      <c r="AG100" s="63"/>
      <c r="AH100" s="63"/>
      <c r="AI100" s="63"/>
      <c r="AJ100" s="63"/>
      <c r="AK100" s="62"/>
      <c r="AL100" s="3"/>
    </row>
    <row r="101" spans="1:38" x14ac:dyDescent="0.2">
      <c r="A101" s="27"/>
      <c r="B101" s="161"/>
      <c r="C101" s="131" t="s">
        <v>172</v>
      </c>
      <c r="D101" s="127"/>
      <c r="E101" s="148"/>
      <c r="F101" s="148"/>
      <c r="G101" s="148"/>
      <c r="H101" s="148"/>
      <c r="I101" s="148"/>
      <c r="J101" s="148"/>
      <c r="K101" s="148"/>
      <c r="L101" s="148"/>
      <c r="M101" s="148"/>
      <c r="N101" s="148"/>
      <c r="O101" s="148"/>
      <c r="P101" s="148"/>
      <c r="Q101" s="139">
        <f t="shared" ref="Q101:Q112" si="20">SUM(E101:P101)</f>
        <v>0</v>
      </c>
      <c r="R101" s="35">
        <f t="shared" ca="1" si="14"/>
        <v>0</v>
      </c>
      <c r="S101" s="16">
        <f t="shared" ca="1" si="14"/>
        <v>0</v>
      </c>
      <c r="T101" s="14"/>
      <c r="U101" s="14"/>
      <c r="V101" s="14"/>
      <c r="W101" s="14"/>
      <c r="X101" s="14"/>
      <c r="Y101" s="63"/>
      <c r="Z101" s="63"/>
      <c r="AA101" s="63"/>
      <c r="AB101" s="63"/>
      <c r="AC101" s="63"/>
      <c r="AD101" s="63"/>
      <c r="AE101" s="63"/>
      <c r="AF101" s="63"/>
      <c r="AG101" s="63"/>
      <c r="AH101" s="63"/>
      <c r="AI101" s="63"/>
      <c r="AJ101" s="63"/>
      <c r="AK101" s="62"/>
      <c r="AL101" s="3"/>
    </row>
    <row r="102" spans="1:38" x14ac:dyDescent="0.2">
      <c r="A102" s="27"/>
      <c r="B102" s="161"/>
      <c r="C102" s="131" t="s">
        <v>173</v>
      </c>
      <c r="D102" s="127"/>
      <c r="E102" s="148"/>
      <c r="F102" s="148"/>
      <c r="G102" s="148"/>
      <c r="H102" s="148"/>
      <c r="I102" s="148"/>
      <c r="J102" s="148"/>
      <c r="K102" s="148"/>
      <c r="L102" s="148"/>
      <c r="M102" s="148"/>
      <c r="N102" s="148"/>
      <c r="O102" s="148"/>
      <c r="P102" s="148"/>
      <c r="Q102" s="139">
        <f t="shared" si="20"/>
        <v>0</v>
      </c>
      <c r="R102" s="35">
        <f t="shared" ca="1" si="14"/>
        <v>0</v>
      </c>
      <c r="S102" s="16">
        <f t="shared" ca="1" si="14"/>
        <v>0</v>
      </c>
      <c r="T102" s="14"/>
      <c r="U102" s="14"/>
      <c r="V102" s="14"/>
      <c r="W102" s="14"/>
      <c r="X102" s="14"/>
      <c r="Y102" s="63"/>
      <c r="Z102" s="63"/>
      <c r="AA102" s="63"/>
      <c r="AB102" s="63"/>
      <c r="AC102" s="63"/>
      <c r="AD102" s="63"/>
      <c r="AE102" s="63"/>
      <c r="AF102" s="63"/>
      <c r="AG102" s="63"/>
      <c r="AH102" s="63"/>
      <c r="AI102" s="63"/>
      <c r="AJ102" s="63"/>
      <c r="AK102" s="62"/>
      <c r="AL102" s="3"/>
    </row>
    <row r="103" spans="1:38" x14ac:dyDescent="0.2">
      <c r="A103" s="27"/>
      <c r="B103" s="161"/>
      <c r="C103" s="131" t="s">
        <v>33</v>
      </c>
      <c r="D103" s="127"/>
      <c r="E103" s="148"/>
      <c r="F103" s="148"/>
      <c r="G103" s="148"/>
      <c r="H103" s="148"/>
      <c r="I103" s="148"/>
      <c r="J103" s="148"/>
      <c r="K103" s="148"/>
      <c r="L103" s="148"/>
      <c r="M103" s="148"/>
      <c r="N103" s="148"/>
      <c r="O103" s="148"/>
      <c r="P103" s="148"/>
      <c r="Q103" s="139">
        <f t="shared" si="20"/>
        <v>0</v>
      </c>
      <c r="R103" s="35">
        <f t="shared" ca="1" si="14"/>
        <v>0</v>
      </c>
      <c r="S103" s="16">
        <f t="shared" ca="1" si="14"/>
        <v>0</v>
      </c>
      <c r="T103" s="14"/>
      <c r="U103" s="14"/>
      <c r="V103" s="14"/>
      <c r="W103" s="14"/>
      <c r="X103" s="14"/>
      <c r="Y103" s="63"/>
      <c r="Z103" s="63"/>
      <c r="AA103" s="63"/>
      <c r="AB103" s="63"/>
      <c r="AC103" s="63"/>
      <c r="AD103" s="63"/>
      <c r="AE103" s="63"/>
      <c r="AF103" s="63"/>
      <c r="AG103" s="63"/>
      <c r="AH103" s="63"/>
      <c r="AI103" s="63"/>
      <c r="AJ103" s="63"/>
      <c r="AK103" s="62"/>
      <c r="AL103" s="3"/>
    </row>
    <row r="104" spans="1:38" x14ac:dyDescent="0.2">
      <c r="A104" s="27"/>
      <c r="B104" s="161"/>
      <c r="C104" s="131" t="s">
        <v>31</v>
      </c>
      <c r="D104" s="127"/>
      <c r="E104" s="148"/>
      <c r="F104" s="148"/>
      <c r="G104" s="148"/>
      <c r="H104" s="148"/>
      <c r="I104" s="148"/>
      <c r="J104" s="148"/>
      <c r="K104" s="148"/>
      <c r="L104" s="148"/>
      <c r="M104" s="148"/>
      <c r="N104" s="148"/>
      <c r="O104" s="148"/>
      <c r="P104" s="148"/>
      <c r="Q104" s="139">
        <f t="shared" si="20"/>
        <v>0</v>
      </c>
      <c r="R104" s="35">
        <f t="shared" ca="1" si="14"/>
        <v>0</v>
      </c>
      <c r="S104" s="16">
        <f t="shared" ca="1" si="14"/>
        <v>0</v>
      </c>
      <c r="T104" s="14"/>
      <c r="U104" s="14"/>
      <c r="V104" s="14"/>
      <c r="W104" s="14"/>
      <c r="X104" s="14"/>
      <c r="Y104" s="63"/>
      <c r="Z104" s="63"/>
      <c r="AA104" s="63"/>
      <c r="AB104" s="63"/>
      <c r="AC104" s="63"/>
      <c r="AD104" s="63"/>
      <c r="AE104" s="63"/>
      <c r="AF104" s="63"/>
      <c r="AG104" s="63"/>
      <c r="AH104" s="63"/>
      <c r="AI104" s="63"/>
      <c r="AJ104" s="63"/>
      <c r="AK104" s="62"/>
      <c r="AL104" s="3"/>
    </row>
    <row r="105" spans="1:38" x14ac:dyDescent="0.2">
      <c r="A105" s="27"/>
      <c r="B105" s="161"/>
      <c r="C105" s="131" t="s">
        <v>32</v>
      </c>
      <c r="D105" s="127"/>
      <c r="E105" s="148"/>
      <c r="F105" s="148"/>
      <c r="G105" s="148"/>
      <c r="H105" s="148"/>
      <c r="I105" s="148"/>
      <c r="J105" s="148"/>
      <c r="K105" s="148"/>
      <c r="L105" s="148"/>
      <c r="M105" s="148"/>
      <c r="N105" s="148"/>
      <c r="O105" s="148"/>
      <c r="P105" s="148"/>
      <c r="Q105" s="139">
        <f t="shared" si="20"/>
        <v>0</v>
      </c>
      <c r="R105" s="35">
        <f t="shared" ca="1" si="14"/>
        <v>0</v>
      </c>
      <c r="S105" s="16">
        <f t="shared" ca="1" si="14"/>
        <v>0</v>
      </c>
      <c r="T105" s="14"/>
      <c r="U105" s="14"/>
      <c r="V105" s="14"/>
      <c r="W105" s="14"/>
      <c r="X105" s="14"/>
      <c r="Y105" s="63"/>
      <c r="Z105" s="63"/>
      <c r="AA105" s="63"/>
      <c r="AB105" s="63"/>
      <c r="AC105" s="63"/>
      <c r="AD105" s="63"/>
      <c r="AE105" s="63"/>
      <c r="AF105" s="63"/>
      <c r="AG105" s="63"/>
      <c r="AH105" s="63"/>
      <c r="AI105" s="63"/>
      <c r="AJ105" s="63"/>
      <c r="AK105" s="62"/>
      <c r="AL105" s="3"/>
    </row>
    <row r="106" spans="1:38" x14ac:dyDescent="0.2">
      <c r="A106" s="27"/>
      <c r="B106" s="161"/>
      <c r="C106" s="131" t="s">
        <v>35</v>
      </c>
      <c r="D106" s="127"/>
      <c r="E106" s="148"/>
      <c r="F106" s="148"/>
      <c r="G106" s="148"/>
      <c r="H106" s="148"/>
      <c r="I106" s="148"/>
      <c r="J106" s="148"/>
      <c r="K106" s="148"/>
      <c r="L106" s="148"/>
      <c r="M106" s="148"/>
      <c r="N106" s="148"/>
      <c r="O106" s="148"/>
      <c r="P106" s="148"/>
      <c r="Q106" s="139">
        <f t="shared" si="20"/>
        <v>0</v>
      </c>
      <c r="R106" s="35">
        <f t="shared" ca="1" si="14"/>
        <v>0</v>
      </c>
      <c r="S106" s="16">
        <f t="shared" ca="1" si="14"/>
        <v>0</v>
      </c>
      <c r="T106" s="14"/>
      <c r="U106" s="14"/>
      <c r="V106" s="14"/>
      <c r="W106" s="14"/>
      <c r="X106" s="14"/>
      <c r="Y106" s="63"/>
      <c r="Z106" s="63"/>
      <c r="AA106" s="63"/>
      <c r="AB106" s="63"/>
      <c r="AC106" s="63"/>
      <c r="AD106" s="63"/>
      <c r="AE106" s="63"/>
      <c r="AF106" s="63"/>
      <c r="AG106" s="63"/>
      <c r="AH106" s="63"/>
      <c r="AI106" s="63"/>
      <c r="AJ106" s="63"/>
      <c r="AK106" s="62"/>
      <c r="AL106" s="3"/>
    </row>
    <row r="107" spans="1:38" x14ac:dyDescent="0.2">
      <c r="A107" s="27"/>
      <c r="B107" s="161"/>
      <c r="C107" s="131" t="s">
        <v>36</v>
      </c>
      <c r="D107" s="127"/>
      <c r="E107" s="148"/>
      <c r="F107" s="148"/>
      <c r="G107" s="148"/>
      <c r="H107" s="148"/>
      <c r="I107" s="148"/>
      <c r="J107" s="148"/>
      <c r="K107" s="148"/>
      <c r="L107" s="148"/>
      <c r="M107" s="148"/>
      <c r="N107" s="148"/>
      <c r="O107" s="148"/>
      <c r="P107" s="148"/>
      <c r="Q107" s="139">
        <f t="shared" si="20"/>
        <v>0</v>
      </c>
      <c r="R107" s="35">
        <f t="shared" ca="1" si="14"/>
        <v>0</v>
      </c>
      <c r="S107" s="16">
        <f t="shared" ca="1" si="14"/>
        <v>0</v>
      </c>
      <c r="T107" s="14"/>
      <c r="U107" s="14"/>
      <c r="V107" s="14"/>
      <c r="W107" s="14"/>
      <c r="X107" s="14"/>
      <c r="Y107" s="63"/>
      <c r="Z107" s="63"/>
      <c r="AA107" s="63"/>
      <c r="AB107" s="63"/>
      <c r="AC107" s="63"/>
      <c r="AD107" s="63"/>
      <c r="AE107" s="63"/>
      <c r="AF107" s="63"/>
      <c r="AG107" s="63"/>
      <c r="AH107" s="63"/>
      <c r="AI107" s="63"/>
      <c r="AJ107" s="63"/>
      <c r="AK107" s="62"/>
      <c r="AL107" s="3"/>
    </row>
    <row r="108" spans="1:38" x14ac:dyDescent="0.2">
      <c r="A108" s="27"/>
      <c r="B108" s="161"/>
      <c r="C108" s="131" t="s">
        <v>37</v>
      </c>
      <c r="D108" s="127"/>
      <c r="E108" s="148"/>
      <c r="F108" s="148"/>
      <c r="G108" s="148"/>
      <c r="H108" s="148"/>
      <c r="I108" s="148"/>
      <c r="J108" s="148"/>
      <c r="K108" s="148"/>
      <c r="L108" s="148"/>
      <c r="M108" s="148"/>
      <c r="N108" s="148"/>
      <c r="O108" s="148"/>
      <c r="P108" s="148"/>
      <c r="Q108" s="139">
        <f t="shared" si="20"/>
        <v>0</v>
      </c>
      <c r="R108" s="35">
        <f t="shared" ca="1" si="14"/>
        <v>0</v>
      </c>
      <c r="S108" s="16">
        <f t="shared" ca="1" si="14"/>
        <v>0</v>
      </c>
      <c r="T108" s="14"/>
      <c r="U108" s="14"/>
      <c r="V108" s="14"/>
      <c r="W108" s="14"/>
      <c r="X108" s="14"/>
      <c r="Y108" s="63"/>
      <c r="Z108" s="63"/>
      <c r="AA108" s="63"/>
      <c r="AB108" s="63"/>
      <c r="AC108" s="63"/>
      <c r="AD108" s="63"/>
      <c r="AE108" s="63"/>
      <c r="AF108" s="63"/>
      <c r="AG108" s="63"/>
      <c r="AH108" s="63"/>
      <c r="AI108" s="63"/>
      <c r="AJ108" s="63"/>
      <c r="AK108" s="62"/>
      <c r="AL108" s="3"/>
    </row>
    <row r="109" spans="1:38" x14ac:dyDescent="0.2">
      <c r="A109" s="27"/>
      <c r="B109" s="161"/>
      <c r="C109" s="131" t="s">
        <v>38</v>
      </c>
      <c r="D109" s="127"/>
      <c r="E109" s="148"/>
      <c r="F109" s="148"/>
      <c r="G109" s="148"/>
      <c r="H109" s="148"/>
      <c r="I109" s="148"/>
      <c r="J109" s="148"/>
      <c r="K109" s="148"/>
      <c r="L109" s="148"/>
      <c r="M109" s="148"/>
      <c r="N109" s="148"/>
      <c r="O109" s="148"/>
      <c r="P109" s="148"/>
      <c r="Q109" s="139">
        <f t="shared" si="20"/>
        <v>0</v>
      </c>
      <c r="R109" s="35">
        <f t="shared" ca="1" si="14"/>
        <v>0</v>
      </c>
      <c r="S109" s="16">
        <f t="shared" ca="1" si="14"/>
        <v>0</v>
      </c>
      <c r="T109" s="14"/>
      <c r="U109" s="14"/>
      <c r="V109" s="14"/>
      <c r="W109" s="14"/>
      <c r="X109" s="14"/>
      <c r="Y109" s="63"/>
      <c r="Z109" s="63"/>
      <c r="AA109" s="63"/>
      <c r="AB109" s="63"/>
      <c r="AC109" s="63"/>
      <c r="AD109" s="63"/>
      <c r="AE109" s="63"/>
      <c r="AF109" s="63"/>
      <c r="AG109" s="63"/>
      <c r="AH109" s="63"/>
      <c r="AI109" s="63"/>
      <c r="AJ109" s="63"/>
      <c r="AK109" s="62"/>
      <c r="AL109" s="3"/>
    </row>
    <row r="110" spans="1:38" x14ac:dyDescent="0.2">
      <c r="A110" s="27"/>
      <c r="B110" s="161"/>
      <c r="C110" s="131" t="s">
        <v>0</v>
      </c>
      <c r="D110" s="127"/>
      <c r="E110" s="148"/>
      <c r="F110" s="148"/>
      <c r="G110" s="148"/>
      <c r="H110" s="148"/>
      <c r="I110" s="148"/>
      <c r="J110" s="148"/>
      <c r="K110" s="148"/>
      <c r="L110" s="148"/>
      <c r="M110" s="148"/>
      <c r="N110" s="148"/>
      <c r="O110" s="148"/>
      <c r="P110" s="148"/>
      <c r="Q110" s="139">
        <f t="shared" si="20"/>
        <v>0</v>
      </c>
      <c r="R110" s="35">
        <f t="shared" ca="1" si="14"/>
        <v>0</v>
      </c>
      <c r="S110" s="16">
        <f t="shared" ca="1" si="14"/>
        <v>0</v>
      </c>
      <c r="T110" s="14"/>
      <c r="U110" s="14"/>
      <c r="V110" s="14"/>
      <c r="W110" s="14"/>
      <c r="X110" s="14"/>
      <c r="Y110" s="63"/>
      <c r="Z110" s="63"/>
      <c r="AA110" s="63"/>
      <c r="AB110" s="63"/>
      <c r="AC110" s="63"/>
      <c r="AD110" s="63"/>
      <c r="AE110" s="63"/>
      <c r="AF110" s="63"/>
      <c r="AG110" s="63"/>
      <c r="AH110" s="63"/>
      <c r="AI110" s="63"/>
      <c r="AJ110" s="63"/>
      <c r="AK110" s="62"/>
      <c r="AL110" s="3"/>
    </row>
    <row r="111" spans="1:38" x14ac:dyDescent="0.2">
      <c r="A111" s="27"/>
      <c r="B111" s="161"/>
      <c r="C111" s="131" t="s">
        <v>0</v>
      </c>
      <c r="D111" s="127"/>
      <c r="E111" s="148"/>
      <c r="F111" s="148"/>
      <c r="G111" s="148"/>
      <c r="H111" s="148"/>
      <c r="I111" s="148"/>
      <c r="J111" s="148"/>
      <c r="K111" s="148"/>
      <c r="L111" s="148"/>
      <c r="M111" s="148"/>
      <c r="N111" s="148"/>
      <c r="O111" s="148"/>
      <c r="P111" s="148"/>
      <c r="Q111" s="139">
        <f t="shared" si="20"/>
        <v>0</v>
      </c>
      <c r="R111" s="35">
        <f t="shared" ca="1" si="14"/>
        <v>0</v>
      </c>
      <c r="S111" s="16">
        <f t="shared" ca="1" si="14"/>
        <v>0</v>
      </c>
      <c r="T111" s="14"/>
      <c r="U111" s="14"/>
      <c r="V111" s="14"/>
      <c r="W111" s="14"/>
      <c r="X111" s="14"/>
      <c r="Y111" s="63"/>
      <c r="Z111" s="63"/>
      <c r="AA111" s="63"/>
      <c r="AB111" s="63"/>
      <c r="AC111" s="63"/>
      <c r="AD111" s="63"/>
      <c r="AE111" s="63"/>
      <c r="AF111" s="63"/>
      <c r="AG111" s="63"/>
      <c r="AH111" s="63"/>
      <c r="AI111" s="63"/>
      <c r="AJ111" s="63"/>
      <c r="AK111" s="62"/>
      <c r="AL111" s="3"/>
    </row>
    <row r="112" spans="1:38" x14ac:dyDescent="0.2">
      <c r="A112" s="27"/>
      <c r="B112" s="161"/>
      <c r="C112" s="131" t="s">
        <v>0</v>
      </c>
      <c r="D112" s="127"/>
      <c r="E112" s="148"/>
      <c r="F112" s="148"/>
      <c r="G112" s="148"/>
      <c r="H112" s="148"/>
      <c r="I112" s="148"/>
      <c r="J112" s="148"/>
      <c r="K112" s="148"/>
      <c r="L112" s="148"/>
      <c r="M112" s="148"/>
      <c r="N112" s="148"/>
      <c r="O112" s="148"/>
      <c r="P112" s="148"/>
      <c r="Q112" s="139">
        <f t="shared" si="20"/>
        <v>0</v>
      </c>
      <c r="R112" s="35">
        <f t="shared" ca="1" si="14"/>
        <v>0</v>
      </c>
      <c r="S112" s="16">
        <f t="shared" ca="1" si="14"/>
        <v>0</v>
      </c>
      <c r="T112" s="14"/>
      <c r="U112" s="14"/>
      <c r="V112" s="14"/>
      <c r="W112" s="14"/>
      <c r="X112" s="14"/>
      <c r="Y112" s="63"/>
      <c r="Z112" s="63"/>
      <c r="AA112" s="63"/>
      <c r="AB112" s="63"/>
      <c r="AC112" s="63"/>
      <c r="AD112" s="63"/>
      <c r="AE112" s="63"/>
      <c r="AF112" s="63"/>
      <c r="AG112" s="63"/>
      <c r="AH112" s="63"/>
      <c r="AI112" s="63"/>
      <c r="AJ112" s="63"/>
      <c r="AK112" s="62"/>
      <c r="AL112" s="3"/>
    </row>
    <row r="113" spans="1:41" x14ac:dyDescent="0.2">
      <c r="A113" s="27"/>
      <c r="B113" s="166"/>
      <c r="C113" s="132"/>
      <c r="D113" s="132"/>
      <c r="E113" s="132"/>
      <c r="F113" s="132"/>
      <c r="G113" s="132"/>
      <c r="H113" s="132"/>
      <c r="I113" s="132"/>
      <c r="J113" s="132"/>
      <c r="K113" s="132"/>
      <c r="L113" s="132"/>
      <c r="M113" s="132"/>
      <c r="N113" s="132"/>
      <c r="O113" s="132"/>
      <c r="P113" s="132"/>
      <c r="Q113" s="142"/>
      <c r="R113" s="37"/>
      <c r="S113" s="14"/>
      <c r="T113" s="14"/>
      <c r="U113" s="14"/>
      <c r="V113" s="14"/>
      <c r="W113" s="14"/>
      <c r="X113" s="14"/>
      <c r="Y113" s="63"/>
      <c r="Z113" s="63"/>
      <c r="AA113" s="63"/>
      <c r="AB113" s="63"/>
      <c r="AC113" s="63"/>
      <c r="AD113" s="63"/>
      <c r="AE113" s="63"/>
      <c r="AF113" s="63"/>
      <c r="AG113" s="63"/>
      <c r="AH113" s="63"/>
      <c r="AI113" s="63"/>
      <c r="AJ113" s="63"/>
      <c r="AK113" s="62"/>
      <c r="AL113" s="3"/>
    </row>
    <row r="114" spans="1:41" x14ac:dyDescent="0.2">
      <c r="A114" s="14"/>
      <c r="B114" s="167"/>
      <c r="C114" s="167"/>
      <c r="D114" s="167"/>
      <c r="E114" s="167"/>
      <c r="F114" s="167"/>
      <c r="G114" s="167"/>
      <c r="H114" s="167"/>
      <c r="I114" s="167"/>
      <c r="J114" s="167"/>
      <c r="K114" s="167"/>
      <c r="L114" s="167"/>
      <c r="M114" s="167"/>
      <c r="N114" s="167"/>
      <c r="O114" s="167"/>
      <c r="P114" s="167"/>
      <c r="Q114" s="167"/>
      <c r="R114" s="14"/>
      <c r="S114" s="14"/>
      <c r="T114" s="14"/>
      <c r="U114" s="14"/>
      <c r="V114" s="14"/>
      <c r="W114" s="14"/>
      <c r="X114" s="14"/>
      <c r="Y114" s="63"/>
      <c r="Z114" s="63"/>
      <c r="AA114" s="63"/>
      <c r="AB114" s="63"/>
      <c r="AC114" s="63"/>
      <c r="AD114" s="63"/>
      <c r="AE114" s="63"/>
      <c r="AF114" s="63"/>
      <c r="AG114" s="63"/>
      <c r="AH114" s="63"/>
      <c r="AI114" s="63"/>
      <c r="AJ114" s="63"/>
      <c r="AK114" s="62"/>
      <c r="AL114" s="70"/>
      <c r="AM114" s="111"/>
    </row>
    <row r="115" spans="1:41" x14ac:dyDescent="0.2">
      <c r="A115" s="14"/>
      <c r="B115" s="167"/>
      <c r="C115" s="167"/>
      <c r="D115" s="167"/>
      <c r="E115" s="167"/>
      <c r="F115" s="167"/>
      <c r="G115" s="167"/>
      <c r="H115" s="167"/>
      <c r="I115" s="167"/>
      <c r="J115" s="167"/>
      <c r="K115" s="167"/>
      <c r="L115" s="167"/>
      <c r="M115" s="167"/>
      <c r="N115" s="167"/>
      <c r="O115" s="167"/>
      <c r="P115" s="167"/>
      <c r="Q115" s="167"/>
      <c r="R115" s="14"/>
      <c r="S115" s="14"/>
      <c r="T115" s="14"/>
      <c r="U115" s="14"/>
      <c r="V115" s="14"/>
      <c r="W115" s="14"/>
      <c r="X115" s="14"/>
      <c r="Y115" s="63"/>
      <c r="Z115" s="63"/>
      <c r="AA115" s="75" t="s">
        <v>89</v>
      </c>
      <c r="AB115" s="75" t="s">
        <v>87</v>
      </c>
      <c r="AC115" s="76"/>
      <c r="AD115" s="76"/>
      <c r="AE115" s="76"/>
      <c r="AF115" s="76">
        <v>15</v>
      </c>
      <c r="AG115" s="76"/>
      <c r="AH115" s="97" t="s">
        <v>90</v>
      </c>
      <c r="AI115" s="76"/>
      <c r="AJ115" s="76"/>
      <c r="AK115" s="77"/>
      <c r="AL115" s="70"/>
      <c r="AM115" s="111"/>
      <c r="AN115" s="111"/>
      <c r="AO115" s="111"/>
    </row>
    <row r="116" spans="1:41" x14ac:dyDescent="0.2">
      <c r="B116" s="168"/>
      <c r="C116" s="168"/>
      <c r="D116" s="168"/>
      <c r="E116" s="168"/>
      <c r="F116" s="168"/>
      <c r="G116" s="168"/>
      <c r="H116" s="168"/>
      <c r="I116" s="168"/>
      <c r="J116" s="168"/>
      <c r="K116" s="168"/>
      <c r="L116" s="168"/>
      <c r="M116" s="168"/>
      <c r="N116" s="168"/>
      <c r="O116" s="168"/>
      <c r="P116" s="168"/>
      <c r="Q116" s="168"/>
      <c r="Y116" s="112"/>
      <c r="Z116" s="112"/>
      <c r="AA116" s="75" t="s">
        <v>88</v>
      </c>
      <c r="AB116" s="76" t="str">
        <f>VLOOKUP(AB117,CHARTMONTH,3,FALSE)</f>
        <v>Full Year</v>
      </c>
      <c r="AC116" s="75" t="s">
        <v>86</v>
      </c>
      <c r="AD116" s="76"/>
      <c r="AE116" s="75"/>
      <c r="AF116" s="75" t="s">
        <v>85</v>
      </c>
      <c r="AG116" s="78">
        <f>IF(AB117=2,AH117,IF(AB117=3,AH118,1))</f>
        <v>1</v>
      </c>
      <c r="AH116" s="97" t="s">
        <v>91</v>
      </c>
      <c r="AI116" s="76"/>
      <c r="AJ116" s="75" t="s">
        <v>92</v>
      </c>
      <c r="AK116" s="79"/>
      <c r="AL116" s="70"/>
      <c r="AM116" s="111"/>
      <c r="AN116" s="111"/>
      <c r="AO116" s="111"/>
    </row>
    <row r="117" spans="1:41" x14ac:dyDescent="0.2">
      <c r="B117" s="168"/>
      <c r="C117" s="168"/>
      <c r="D117" s="168"/>
      <c r="E117" s="168"/>
      <c r="F117" s="168"/>
      <c r="G117" s="168"/>
      <c r="H117" s="168"/>
      <c r="I117" s="168"/>
      <c r="J117" s="168"/>
      <c r="K117" s="168"/>
      <c r="L117" s="168"/>
      <c r="M117" s="168"/>
      <c r="N117" s="168"/>
      <c r="O117" s="168"/>
      <c r="P117" s="168"/>
      <c r="Q117" s="168"/>
      <c r="Y117" s="112"/>
      <c r="Z117" s="112"/>
      <c r="AA117" s="80" t="b">
        <f>IF(AA3=1,FALSE,TRUE)</f>
        <v>0</v>
      </c>
      <c r="AB117" s="80">
        <v>1</v>
      </c>
      <c r="AC117" s="80">
        <v>1</v>
      </c>
      <c r="AD117" s="76"/>
      <c r="AE117" s="76">
        <v>11</v>
      </c>
      <c r="AF117" s="76" t="str">
        <f>LEFT(C16,AF$115)</f>
        <v>Transportation</v>
      </c>
      <c r="AG117" s="81">
        <f t="shared" ref="AG117:AG124" si="21">HLOOKUP(AB$116,BUDGETM,AE117,FALSE)/AG$116</f>
        <v>1</v>
      </c>
      <c r="AH117" s="78">
        <f>COUNTIF(E15:P15,"&gt;0")</f>
        <v>1</v>
      </c>
      <c r="AI117" s="76"/>
      <c r="AJ117" s="76" t="s">
        <v>129</v>
      </c>
      <c r="AK117" s="81">
        <f>AK119-AK118</f>
        <v>5</v>
      </c>
      <c r="AL117" s="70"/>
      <c r="AM117" s="111"/>
      <c r="AN117" s="111"/>
      <c r="AO117" s="111"/>
    </row>
    <row r="118" spans="1:41" x14ac:dyDescent="0.2">
      <c r="B118" s="168"/>
      <c r="C118" s="168"/>
      <c r="D118" s="168"/>
      <c r="E118" s="168"/>
      <c r="F118" s="168"/>
      <c r="G118" s="168"/>
      <c r="H118" s="168"/>
      <c r="I118" s="168"/>
      <c r="J118" s="168"/>
      <c r="K118" s="168"/>
      <c r="L118" s="168"/>
      <c r="M118" s="168"/>
      <c r="N118" s="168"/>
      <c r="O118" s="168"/>
      <c r="P118" s="168"/>
      <c r="Q118" s="168"/>
      <c r="Y118" s="112"/>
      <c r="Z118" s="112"/>
      <c r="AA118" s="76">
        <v>1</v>
      </c>
      <c r="AB118" s="76" t="s">
        <v>180</v>
      </c>
      <c r="AC118" s="76" t="str">
        <f>Budget_By_Month!Q6</f>
        <v>Full Year</v>
      </c>
      <c r="AD118" s="76"/>
      <c r="AE118" s="76">
        <v>23</v>
      </c>
      <c r="AF118" s="76" t="str">
        <f>LEFT(C28,AF$115)</f>
        <v>Home</v>
      </c>
      <c r="AG118" s="81">
        <f t="shared" si="21"/>
        <v>0</v>
      </c>
      <c r="AH118" s="78">
        <f>52/12*AH117</f>
        <v>4.333333333333333</v>
      </c>
      <c r="AI118" s="76"/>
      <c r="AJ118" s="76" t="str">
        <f>B15</f>
        <v>Spending</v>
      </c>
      <c r="AK118" s="81">
        <f>AG125</f>
        <v>1</v>
      </c>
      <c r="AL118" s="70"/>
      <c r="AM118" s="111"/>
      <c r="AN118" s="111"/>
      <c r="AO118" s="111"/>
    </row>
    <row r="119" spans="1:41" x14ac:dyDescent="0.2">
      <c r="B119" s="168"/>
      <c r="C119" s="168"/>
      <c r="D119" s="168"/>
      <c r="E119" s="168"/>
      <c r="F119" s="168"/>
      <c r="G119" s="168"/>
      <c r="H119" s="168"/>
      <c r="I119" s="168"/>
      <c r="J119" s="168"/>
      <c r="K119" s="168"/>
      <c r="L119" s="168"/>
      <c r="M119" s="168"/>
      <c r="N119" s="168"/>
      <c r="O119" s="168"/>
      <c r="P119" s="168"/>
      <c r="Q119" s="168"/>
      <c r="Y119" s="112"/>
      <c r="Z119" s="112"/>
      <c r="AA119" s="76">
        <v>2</v>
      </c>
      <c r="AB119" s="76" t="s">
        <v>80</v>
      </c>
      <c r="AC119" s="76" t="str">
        <f>Budget_By_Month!Q6</f>
        <v>Full Year</v>
      </c>
      <c r="AD119" s="76"/>
      <c r="AE119" s="76">
        <f t="shared" ref="AE119:AE124" si="22">AE118+12</f>
        <v>35</v>
      </c>
      <c r="AF119" s="76" t="str">
        <f>LEFT(C40,AF$115)</f>
        <v>Utilities</v>
      </c>
      <c r="AG119" s="81">
        <f t="shared" si="21"/>
        <v>0</v>
      </c>
      <c r="AH119" s="81"/>
      <c r="AI119" s="76"/>
      <c r="AJ119" s="76" t="str">
        <f>B7</f>
        <v>Income</v>
      </c>
      <c r="AK119" s="81">
        <f>HLOOKUP(AB116,BUDGETM,2,FALSE)/AG116</f>
        <v>6</v>
      </c>
      <c r="AL119" s="70"/>
      <c r="AM119" s="111"/>
      <c r="AN119" s="111"/>
      <c r="AO119" s="111"/>
    </row>
    <row r="120" spans="1:41" x14ac:dyDescent="0.2">
      <c r="B120" s="168"/>
      <c r="C120" s="168"/>
      <c r="D120" s="168"/>
      <c r="E120" s="168"/>
      <c r="F120" s="168"/>
      <c r="G120" s="168"/>
      <c r="H120" s="168"/>
      <c r="I120" s="168"/>
      <c r="J120" s="168"/>
      <c r="K120" s="168"/>
      <c r="L120" s="168"/>
      <c r="M120" s="168"/>
      <c r="N120" s="168"/>
      <c r="O120" s="168"/>
      <c r="P120" s="168"/>
      <c r="Q120" s="168"/>
      <c r="Y120" s="112"/>
      <c r="Z120" s="112"/>
      <c r="AA120" s="76">
        <v>3</v>
      </c>
      <c r="AB120" s="76" t="s">
        <v>81</v>
      </c>
      <c r="AC120" s="76" t="str">
        <f>Budget_By_Month!Q6</f>
        <v>Full Year</v>
      </c>
      <c r="AD120" s="76"/>
      <c r="AE120" s="76">
        <f t="shared" si="22"/>
        <v>47</v>
      </c>
      <c r="AF120" s="76" t="str">
        <f>LEFT(C52,AF$115)</f>
        <v>Health</v>
      </c>
      <c r="AG120" s="81">
        <f t="shared" si="21"/>
        <v>0</v>
      </c>
      <c r="AH120" s="81"/>
      <c r="AI120" s="76"/>
      <c r="AJ120" s="76"/>
      <c r="AK120" s="79"/>
      <c r="AL120" s="70"/>
      <c r="AM120" s="111"/>
      <c r="AN120" s="111"/>
      <c r="AO120" s="111"/>
    </row>
    <row r="121" spans="1:41" x14ac:dyDescent="0.2">
      <c r="B121" s="168"/>
      <c r="C121" s="168"/>
      <c r="D121" s="168"/>
      <c r="E121" s="168"/>
      <c r="F121" s="168"/>
      <c r="G121" s="168"/>
      <c r="H121" s="168"/>
      <c r="I121" s="168"/>
      <c r="J121" s="168"/>
      <c r="K121" s="168"/>
      <c r="L121" s="168"/>
      <c r="M121" s="168"/>
      <c r="N121" s="168"/>
      <c r="O121" s="168"/>
      <c r="P121" s="168"/>
      <c r="Q121" s="168"/>
      <c r="Y121" s="112"/>
      <c r="Z121" s="112"/>
      <c r="AA121" s="76">
        <v>4</v>
      </c>
      <c r="AB121" s="76" t="s">
        <v>75</v>
      </c>
      <c r="AC121" s="76" t="str">
        <f ca="1">Tracking!AD116</f>
        <v>May</v>
      </c>
      <c r="AD121" s="76"/>
      <c r="AE121" s="76">
        <f t="shared" si="22"/>
        <v>59</v>
      </c>
      <c r="AF121" s="76" t="str">
        <f>LEFT(C64,AF$115)</f>
        <v>Entertainment</v>
      </c>
      <c r="AG121" s="81">
        <f t="shared" si="21"/>
        <v>0</v>
      </c>
      <c r="AH121" s="81"/>
      <c r="AI121" s="76"/>
      <c r="AJ121" s="76"/>
      <c r="AK121" s="79"/>
      <c r="AL121" s="70"/>
      <c r="AM121" s="111"/>
      <c r="AN121" s="111"/>
      <c r="AO121" s="111"/>
    </row>
    <row r="122" spans="1:41" x14ac:dyDescent="0.2">
      <c r="B122" s="168"/>
      <c r="C122" s="168"/>
      <c r="D122" s="168"/>
      <c r="E122" s="168"/>
      <c r="F122" s="168"/>
      <c r="G122" s="168"/>
      <c r="H122" s="168"/>
      <c r="I122" s="168"/>
      <c r="J122" s="168"/>
      <c r="K122" s="168"/>
      <c r="L122" s="168"/>
      <c r="M122" s="168"/>
      <c r="N122" s="168"/>
      <c r="O122" s="168"/>
      <c r="P122" s="168"/>
      <c r="Q122" s="168"/>
      <c r="Y122" s="112"/>
      <c r="Z122" s="112"/>
      <c r="AA122" s="76">
        <v>5</v>
      </c>
      <c r="AB122" s="76" t="s">
        <v>52</v>
      </c>
      <c r="AC122" s="76" t="s">
        <v>64</v>
      </c>
      <c r="AD122" s="76"/>
      <c r="AE122" s="76">
        <f t="shared" si="22"/>
        <v>71</v>
      </c>
      <c r="AF122" s="76" t="str">
        <f>LEFT(C76,AF$115)</f>
        <v>Dining</v>
      </c>
      <c r="AG122" s="81">
        <f t="shared" si="21"/>
        <v>0</v>
      </c>
      <c r="AH122" s="76"/>
      <c r="AI122" s="76"/>
      <c r="AJ122" s="76"/>
      <c r="AK122" s="77"/>
      <c r="AL122" s="70"/>
      <c r="AM122" s="111"/>
      <c r="AN122" s="111"/>
      <c r="AO122" s="111"/>
    </row>
    <row r="123" spans="1:41" x14ac:dyDescent="0.2">
      <c r="Y123" s="112"/>
      <c r="Z123" s="112"/>
      <c r="AA123" s="76">
        <v>6</v>
      </c>
      <c r="AB123" s="76" t="s">
        <v>53</v>
      </c>
      <c r="AC123" s="76" t="s">
        <v>65</v>
      </c>
      <c r="AD123" s="76"/>
      <c r="AE123" s="76">
        <f t="shared" si="22"/>
        <v>83</v>
      </c>
      <c r="AF123" s="76" t="str">
        <f>LEFT(C88,AF$115)</f>
        <v>Kids</v>
      </c>
      <c r="AG123" s="81">
        <f t="shared" si="21"/>
        <v>0</v>
      </c>
      <c r="AH123" s="76"/>
      <c r="AI123" s="76"/>
      <c r="AJ123" s="76"/>
      <c r="AK123" s="77"/>
      <c r="AL123" s="70"/>
      <c r="AM123" s="111"/>
      <c r="AN123" s="111"/>
      <c r="AO123" s="111"/>
    </row>
    <row r="124" spans="1:41" x14ac:dyDescent="0.2">
      <c r="Y124" s="112"/>
      <c r="Z124" s="112"/>
      <c r="AA124" s="76">
        <v>7</v>
      </c>
      <c r="AB124" s="76" t="s">
        <v>54</v>
      </c>
      <c r="AC124" s="76" t="s">
        <v>66</v>
      </c>
      <c r="AD124" s="76"/>
      <c r="AE124" s="76">
        <f t="shared" si="22"/>
        <v>95</v>
      </c>
      <c r="AF124" s="76" t="str">
        <f>LEFT(C100,AF$115)</f>
        <v>Miscellaneous</v>
      </c>
      <c r="AG124" s="81">
        <f t="shared" si="21"/>
        <v>0</v>
      </c>
      <c r="AH124" s="76"/>
      <c r="AI124" s="76"/>
      <c r="AJ124" s="76"/>
      <c r="AK124" s="77"/>
      <c r="AL124" s="70"/>
      <c r="AM124" s="111"/>
      <c r="AN124" s="111"/>
      <c r="AO124" s="111"/>
    </row>
    <row r="125" spans="1:41" x14ac:dyDescent="0.2">
      <c r="Y125" s="112"/>
      <c r="Z125" s="112"/>
      <c r="AA125" s="76">
        <v>8</v>
      </c>
      <c r="AB125" s="76" t="s">
        <v>55</v>
      </c>
      <c r="AC125" s="76" t="s">
        <v>67</v>
      </c>
      <c r="AD125" s="76"/>
      <c r="AE125" s="76"/>
      <c r="AF125" s="76"/>
      <c r="AG125" s="81">
        <f>SUM(AG117:AG124)</f>
        <v>1</v>
      </c>
      <c r="AH125" s="76"/>
      <c r="AI125" s="76"/>
      <c r="AJ125" s="76"/>
      <c r="AK125" s="77"/>
      <c r="AL125" s="70"/>
      <c r="AM125" s="111"/>
      <c r="AN125" s="111"/>
      <c r="AO125" s="111"/>
    </row>
    <row r="126" spans="1:41" x14ac:dyDescent="0.2">
      <c r="Y126" s="112"/>
      <c r="Z126" s="112"/>
      <c r="AA126" s="76">
        <v>9</v>
      </c>
      <c r="AB126" s="76" t="s">
        <v>56</v>
      </c>
      <c r="AC126" s="76" t="s">
        <v>56</v>
      </c>
      <c r="AD126" s="76"/>
      <c r="AE126" s="76"/>
      <c r="AF126" s="76"/>
      <c r="AG126" s="76"/>
      <c r="AH126" s="76"/>
      <c r="AI126" s="76"/>
      <c r="AJ126" s="76"/>
      <c r="AK126" s="77"/>
      <c r="AL126" s="70"/>
      <c r="AM126" s="111"/>
      <c r="AN126" s="111"/>
      <c r="AO126" s="111"/>
    </row>
    <row r="127" spans="1:41" x14ac:dyDescent="0.2">
      <c r="Y127" s="112"/>
      <c r="Z127" s="112"/>
      <c r="AA127" s="76">
        <v>10</v>
      </c>
      <c r="AB127" s="76" t="s">
        <v>57</v>
      </c>
      <c r="AC127" s="76" t="s">
        <v>68</v>
      </c>
      <c r="AD127" s="76"/>
      <c r="AE127" s="76"/>
      <c r="AF127" s="76"/>
      <c r="AG127" s="76"/>
      <c r="AH127" s="76"/>
      <c r="AI127" s="76"/>
      <c r="AJ127" s="76"/>
      <c r="AK127" s="77"/>
      <c r="AL127" s="70"/>
      <c r="AM127" s="111"/>
      <c r="AN127" s="111"/>
      <c r="AO127" s="111"/>
    </row>
    <row r="128" spans="1:41" x14ac:dyDescent="0.2">
      <c r="Y128" s="112"/>
      <c r="Z128" s="112"/>
      <c r="AA128" s="76">
        <v>11</v>
      </c>
      <c r="AB128" s="76" t="s">
        <v>58</v>
      </c>
      <c r="AC128" s="76" t="s">
        <v>69</v>
      </c>
      <c r="AD128" s="76"/>
      <c r="AE128" s="76"/>
      <c r="AF128" s="76"/>
      <c r="AG128" s="76"/>
      <c r="AH128" s="76"/>
      <c r="AI128" s="76"/>
      <c r="AJ128" s="76"/>
      <c r="AK128" s="77"/>
      <c r="AL128" s="70"/>
      <c r="AM128" s="111"/>
      <c r="AN128" s="111"/>
      <c r="AO128" s="111"/>
    </row>
    <row r="129" spans="25:41" x14ac:dyDescent="0.2">
      <c r="Y129" s="112"/>
      <c r="Z129" s="112"/>
      <c r="AA129" s="76">
        <v>12</v>
      </c>
      <c r="AB129" s="76" t="s">
        <v>59</v>
      </c>
      <c r="AC129" s="76" t="s">
        <v>70</v>
      </c>
      <c r="AD129" s="76"/>
      <c r="AE129" s="76"/>
      <c r="AF129" s="76"/>
      <c r="AG129" s="76"/>
      <c r="AH129" s="76"/>
      <c r="AI129" s="76"/>
      <c r="AJ129" s="76"/>
      <c r="AK129" s="77"/>
      <c r="AL129" s="70"/>
      <c r="AM129" s="111"/>
      <c r="AN129" s="111"/>
      <c r="AO129" s="111"/>
    </row>
    <row r="130" spans="25:41" x14ac:dyDescent="0.2">
      <c r="Y130" s="112"/>
      <c r="Z130" s="112"/>
      <c r="AA130" s="76">
        <v>13</v>
      </c>
      <c r="AB130" s="76" t="s">
        <v>60</v>
      </c>
      <c r="AC130" s="76" t="s">
        <v>71</v>
      </c>
      <c r="AD130" s="76"/>
      <c r="AE130" s="76"/>
      <c r="AF130" s="76"/>
      <c r="AG130" s="76"/>
      <c r="AH130" s="76"/>
      <c r="AI130" s="76"/>
      <c r="AJ130" s="76"/>
      <c r="AK130" s="77"/>
      <c r="AL130" s="70"/>
      <c r="AM130" s="111"/>
      <c r="AN130" s="111"/>
      <c r="AO130" s="111"/>
    </row>
    <row r="131" spans="25:41" x14ac:dyDescent="0.2">
      <c r="Y131" s="112"/>
      <c r="Z131" s="112"/>
      <c r="AA131" s="76">
        <v>14</v>
      </c>
      <c r="AB131" s="76" t="s">
        <v>61</v>
      </c>
      <c r="AC131" s="76" t="s">
        <v>72</v>
      </c>
      <c r="AD131" s="76"/>
      <c r="AE131" s="76"/>
      <c r="AF131" s="76"/>
      <c r="AG131" s="76"/>
      <c r="AH131" s="76"/>
      <c r="AI131" s="76"/>
      <c r="AJ131" s="76"/>
      <c r="AK131" s="77"/>
      <c r="AL131" s="70"/>
      <c r="AM131" s="111"/>
      <c r="AN131" s="111"/>
      <c r="AO131" s="111"/>
    </row>
    <row r="132" spans="25:41" x14ac:dyDescent="0.2">
      <c r="Y132" s="112"/>
      <c r="Z132" s="112"/>
      <c r="AA132" s="76">
        <v>15</v>
      </c>
      <c r="AB132" s="76" t="s">
        <v>62</v>
      </c>
      <c r="AC132" s="76" t="s">
        <v>73</v>
      </c>
      <c r="AD132" s="76"/>
      <c r="AE132" s="76"/>
      <c r="AF132" s="76"/>
      <c r="AG132" s="76"/>
      <c r="AH132" s="76"/>
      <c r="AI132" s="76"/>
      <c r="AJ132" s="76"/>
      <c r="AK132" s="77"/>
      <c r="AL132" s="70"/>
      <c r="AM132" s="111"/>
      <c r="AN132" s="111"/>
      <c r="AO132" s="111"/>
    </row>
    <row r="133" spans="25:41" x14ac:dyDescent="0.2">
      <c r="Y133" s="112"/>
      <c r="Z133" s="112"/>
      <c r="AA133" s="76">
        <v>16</v>
      </c>
      <c r="AB133" s="76" t="s">
        <v>63</v>
      </c>
      <c r="AC133" s="76" t="s">
        <v>74</v>
      </c>
      <c r="AD133" s="76"/>
      <c r="AE133" s="76"/>
      <c r="AF133" s="76"/>
      <c r="AG133" s="76"/>
      <c r="AH133" s="76"/>
      <c r="AI133" s="76"/>
      <c r="AJ133" s="76"/>
      <c r="AK133" s="77"/>
      <c r="AL133" s="70"/>
      <c r="AM133" s="111"/>
      <c r="AN133" s="111"/>
      <c r="AO133" s="111"/>
    </row>
    <row r="134" spans="25:41" x14ac:dyDescent="0.2">
      <c r="Y134" s="112"/>
      <c r="Z134" s="112"/>
      <c r="AA134" s="16"/>
      <c r="AB134" s="16"/>
      <c r="AC134" s="16"/>
      <c r="AD134" s="16"/>
      <c r="AE134" s="16"/>
      <c r="AF134" s="16"/>
      <c r="AG134" s="16"/>
      <c r="AH134" s="16"/>
      <c r="AI134" s="16"/>
      <c r="AJ134" s="16"/>
      <c r="AK134" s="70"/>
      <c r="AL134" s="70"/>
      <c r="AM134" s="111"/>
      <c r="AN134" s="111"/>
      <c r="AO134" s="111"/>
    </row>
    <row r="135" spans="25:41" x14ac:dyDescent="0.2">
      <c r="Y135" s="112"/>
      <c r="Z135" s="112"/>
      <c r="AA135" s="63"/>
      <c r="AB135" s="63"/>
      <c r="AC135" s="63"/>
      <c r="AD135" s="63"/>
      <c r="AE135" s="63"/>
      <c r="AF135" s="63"/>
      <c r="AG135" s="63"/>
      <c r="AH135" s="63"/>
      <c r="AI135" s="63"/>
      <c r="AJ135" s="63"/>
      <c r="AK135" s="62"/>
      <c r="AL135" s="70"/>
      <c r="AM135" s="111"/>
    </row>
    <row r="136" spans="25:41" x14ac:dyDescent="0.2">
      <c r="Y136" s="112"/>
      <c r="Z136" s="112"/>
      <c r="AA136" s="63"/>
      <c r="AB136" s="63"/>
      <c r="AC136" s="63"/>
      <c r="AD136" s="63"/>
      <c r="AE136" s="63"/>
      <c r="AF136" s="63"/>
      <c r="AG136" s="63"/>
      <c r="AH136" s="63"/>
      <c r="AI136" s="63"/>
      <c r="AJ136" s="63"/>
      <c r="AK136" s="62"/>
      <c r="AL136" s="70"/>
      <c r="AM136" s="111"/>
    </row>
    <row r="137" spans="25:41" x14ac:dyDescent="0.2">
      <c r="Y137" s="112"/>
      <c r="Z137" s="112"/>
      <c r="AA137" s="63"/>
      <c r="AB137" s="63"/>
      <c r="AC137" s="63"/>
      <c r="AD137" s="63"/>
      <c r="AE137" s="63"/>
      <c r="AF137" s="63"/>
      <c r="AG137" s="63"/>
      <c r="AH137" s="63"/>
      <c r="AI137" s="63"/>
      <c r="AJ137" s="63"/>
      <c r="AK137" s="62"/>
      <c r="AL137" s="70"/>
      <c r="AM137" s="111"/>
    </row>
    <row r="138" spans="25:41" x14ac:dyDescent="0.2">
      <c r="Y138" s="112"/>
      <c r="Z138" s="112"/>
      <c r="AA138" s="63"/>
      <c r="AB138" s="63"/>
      <c r="AC138" s="63"/>
      <c r="AD138" s="63"/>
      <c r="AE138" s="63"/>
      <c r="AF138" s="63"/>
      <c r="AG138" s="63"/>
      <c r="AH138" s="63"/>
      <c r="AI138" s="63"/>
      <c r="AJ138" s="63"/>
      <c r="AK138" s="62"/>
      <c r="AL138" s="70"/>
      <c r="AM138" s="111"/>
    </row>
    <row r="139" spans="25:41" x14ac:dyDescent="0.2">
      <c r="Y139" s="112"/>
      <c r="Z139" s="112"/>
      <c r="AA139" s="63"/>
      <c r="AB139" s="63"/>
      <c r="AC139" s="63"/>
      <c r="AD139" s="63"/>
      <c r="AE139" s="63"/>
      <c r="AF139" s="63"/>
      <c r="AG139" s="63"/>
      <c r="AH139" s="63"/>
      <c r="AI139" s="63"/>
      <c r="AJ139" s="63"/>
      <c r="AK139" s="62"/>
      <c r="AL139" s="70"/>
      <c r="AM139" s="111"/>
    </row>
    <row r="140" spans="25:41" x14ac:dyDescent="0.2">
      <c r="Y140" s="112"/>
      <c r="Z140" s="112"/>
      <c r="AA140" s="63"/>
      <c r="AB140" s="63"/>
      <c r="AC140" s="63"/>
      <c r="AD140" s="63"/>
      <c r="AE140" s="63"/>
      <c r="AF140" s="63"/>
      <c r="AG140" s="63"/>
      <c r="AH140" s="63"/>
      <c r="AI140" s="63"/>
      <c r="AJ140" s="63"/>
      <c r="AK140" s="62"/>
      <c r="AL140" s="70"/>
      <c r="AM140" s="111"/>
    </row>
    <row r="141" spans="25:41" x14ac:dyDescent="0.2">
      <c r="Y141" s="112"/>
      <c r="Z141" s="112"/>
      <c r="AA141" s="63"/>
      <c r="AB141" s="63"/>
      <c r="AC141" s="63"/>
      <c r="AD141" s="63"/>
      <c r="AE141" s="63"/>
      <c r="AF141" s="63"/>
      <c r="AG141" s="63"/>
      <c r="AH141" s="63"/>
      <c r="AI141" s="63"/>
      <c r="AJ141" s="63"/>
      <c r="AK141" s="62"/>
      <c r="AL141" s="70"/>
      <c r="AM141" s="111"/>
    </row>
    <row r="142" spans="25:41" x14ac:dyDescent="0.2">
      <c r="Y142" s="112"/>
      <c r="Z142" s="112"/>
      <c r="AA142" s="63"/>
      <c r="AB142" s="63"/>
      <c r="AC142" s="63"/>
      <c r="AD142" s="63"/>
      <c r="AE142" s="63"/>
      <c r="AF142" s="63"/>
      <c r="AG142" s="63"/>
      <c r="AH142" s="63"/>
      <c r="AI142" s="63"/>
      <c r="AJ142" s="63"/>
      <c r="AK142" s="62"/>
      <c r="AL142" s="70"/>
      <c r="AM142" s="111"/>
    </row>
    <row r="143" spans="25:41" x14ac:dyDescent="0.2">
      <c r="Y143" s="112"/>
      <c r="Z143" s="112"/>
      <c r="AA143" s="112"/>
      <c r="AB143" s="112"/>
      <c r="AC143" s="112"/>
      <c r="AD143" s="112"/>
      <c r="AE143" s="112"/>
      <c r="AF143" s="112"/>
      <c r="AG143" s="112"/>
      <c r="AH143" s="112"/>
      <c r="AI143" s="112"/>
      <c r="AJ143" s="112"/>
      <c r="AK143" s="112"/>
    </row>
    <row r="144" spans="25:41" x14ac:dyDescent="0.2">
      <c r="Y144" s="112"/>
      <c r="Z144" s="112"/>
      <c r="AA144" s="112"/>
      <c r="AB144" s="112"/>
      <c r="AC144" s="112"/>
      <c r="AD144" s="112"/>
      <c r="AE144" s="112"/>
      <c r="AF144" s="112"/>
      <c r="AG144" s="112"/>
      <c r="AH144" s="112"/>
      <c r="AI144" s="112"/>
      <c r="AJ144" s="112"/>
      <c r="AK144" s="112"/>
    </row>
    <row r="145" spans="25:37" x14ac:dyDescent="0.2">
      <c r="Y145" s="112"/>
      <c r="Z145" s="112"/>
      <c r="AA145" s="112"/>
      <c r="AB145" s="112"/>
      <c r="AC145" s="112"/>
      <c r="AD145" s="112"/>
      <c r="AE145" s="112"/>
      <c r="AF145" s="112"/>
      <c r="AG145" s="112"/>
      <c r="AH145" s="112"/>
      <c r="AI145" s="112"/>
      <c r="AJ145" s="112"/>
      <c r="AK145" s="112"/>
    </row>
    <row r="146" spans="25:37" x14ac:dyDescent="0.2">
      <c r="Y146" s="112"/>
      <c r="Z146" s="112"/>
      <c r="AA146" s="112"/>
      <c r="AB146" s="112"/>
      <c r="AC146" s="112"/>
      <c r="AD146" s="112"/>
      <c r="AE146" s="112"/>
      <c r="AF146" s="112"/>
      <c r="AG146" s="112"/>
      <c r="AH146" s="112"/>
      <c r="AI146" s="112"/>
      <c r="AJ146" s="112"/>
      <c r="AK146" s="112"/>
    </row>
  </sheetData>
  <sheetProtection password="9C9F" sheet="1" objects="1" scenarios="1" formatCells="0" formatColumns="0" formatRows="0"/>
  <mergeCells count="5">
    <mergeCell ref="B6:C6"/>
    <mergeCell ref="K51:O51"/>
    <mergeCell ref="B15:C15"/>
    <mergeCell ref="B7:C7"/>
    <mergeCell ref="B14:C14"/>
  </mergeCells>
  <phoneticPr fontId="4" type="noConversion"/>
  <conditionalFormatting sqref="D14">
    <cfRule type="expression" dxfId="10" priority="1" stopIfTrue="1">
      <formula>#REF!&gt;0</formula>
    </cfRule>
  </conditionalFormatting>
  <dataValidations count="1">
    <dataValidation allowBlank="1" showInputMessage="1" showErrorMessage="1" prompt="Do not cut/paste or move cells" sqref="C8:C12 C16:C26 C28:C112"/>
  </dataValidations>
  <hyperlinks>
    <hyperlink ref="K51:L51" r:id="rId1" tooltip="Purchase now for $9.95" display="Purchase now"/>
    <hyperlink ref="K51:M51" r:id="rId2" tooltip="Purchase now!" display="Purchase now!"/>
    <hyperlink ref="K51:O51" r:id="rId3" tooltip="Purchase the Budget Planner now!" display="Purchase Budget Planner &gt;&gt;"/>
  </hyperlinks>
  <pageMargins left="0.61" right="0.57999999999999996" top="0.51" bottom="0.51" header="0.5" footer="0.5"/>
  <pageSetup scale="47"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6160" r:id="rId7" name="Drop Down 16">
              <controlPr defaultSize="0" print="0" autoLine="0" autoPict="0">
                <anchor moveWithCells="1">
                  <from>
                    <xdr:col>4</xdr:col>
                    <xdr:colOff>19050</xdr:colOff>
                    <xdr:row>5</xdr:row>
                    <xdr:rowOff>38100</xdr:rowOff>
                  </from>
                  <to>
                    <xdr:col>5</xdr:col>
                    <xdr:colOff>28575</xdr:colOff>
                    <xdr:row>5</xdr:row>
                    <xdr:rowOff>247650</xdr:rowOff>
                  </to>
                </anchor>
              </controlPr>
            </control>
          </mc:Choice>
        </mc:AlternateContent>
        <mc:AlternateContent xmlns:mc="http://schemas.openxmlformats.org/markup-compatibility/2006">
          <mc:Choice Requires="x14">
            <control shapeId="6157" r:id="rId8" name="Drop Down 13">
              <controlPr defaultSize="0" autoLine="0" autoPict="0">
                <anchor moveWithCells="1">
                  <from>
                    <xdr:col>21</xdr:col>
                    <xdr:colOff>114300</xdr:colOff>
                    <xdr:row>5</xdr:row>
                    <xdr:rowOff>28575</xdr:rowOff>
                  </from>
                  <to>
                    <xdr:col>21</xdr:col>
                    <xdr:colOff>971550</xdr:colOff>
                    <xdr:row>5</xdr:row>
                    <xdr:rowOff>238125</xdr:rowOff>
                  </to>
                </anchor>
              </controlPr>
            </control>
          </mc:Choice>
        </mc:AlternateContent>
        <mc:AlternateContent xmlns:mc="http://schemas.openxmlformats.org/markup-compatibility/2006">
          <mc:Choice Requires="x14">
            <control shapeId="6370" r:id="rId9" name="Drop Down 226">
              <controlPr defaultSize="0" autoLine="0" autoPict="0">
                <anchor moveWithCells="1">
                  <from>
                    <xdr:col>2</xdr:col>
                    <xdr:colOff>409575</xdr:colOff>
                    <xdr:row>4</xdr:row>
                    <xdr:rowOff>38100</xdr:rowOff>
                  </from>
                  <to>
                    <xdr:col>4</xdr:col>
                    <xdr:colOff>352425</xdr:colOff>
                    <xdr:row>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2"/>
    <pageSetUpPr fitToPage="1"/>
  </sheetPr>
  <dimension ref="A1:AM142"/>
  <sheetViews>
    <sheetView showGridLines="0" showRowColHeaders="0" zoomScale="90" zoomScaleNormal="90" workbookViewId="0">
      <pane ySplit="6" topLeftCell="A7" activePane="bottomLeft" state="frozen"/>
      <selection activeCell="A5" sqref="A5"/>
      <selection pane="bottomLeft"/>
    </sheetView>
  </sheetViews>
  <sheetFormatPr defaultRowHeight="12.75" x14ac:dyDescent="0.2"/>
  <cols>
    <col min="1" max="1" width="0.85546875" style="14" customWidth="1"/>
    <col min="2" max="2" width="2" style="3" customWidth="1"/>
    <col min="3" max="3" width="19.7109375" style="3" customWidth="1"/>
    <col min="4" max="15" width="8.7109375" style="3" customWidth="1"/>
    <col min="16" max="16" width="10.7109375" style="3" customWidth="1"/>
    <col min="17" max="17" width="5.42578125" style="14" customWidth="1"/>
    <col min="18" max="18" width="2.140625" style="14" customWidth="1"/>
    <col min="19" max="19" width="4.42578125" style="14" customWidth="1"/>
    <col min="20" max="20" width="8.140625" style="14" customWidth="1"/>
    <col min="21" max="21" width="2.42578125" style="14" customWidth="1"/>
    <col min="22" max="22" width="16.140625" style="14" customWidth="1"/>
    <col min="23" max="23" width="10.5703125" style="14" customWidth="1"/>
    <col min="24" max="24" width="10" style="14" customWidth="1"/>
    <col min="25" max="26" width="9.140625" style="14"/>
    <col min="27" max="27" width="14.42578125" style="14" bestFit="1" customWidth="1"/>
    <col min="28" max="28" width="9.140625" style="14"/>
    <col min="29" max="29" width="12.140625" style="14" customWidth="1"/>
    <col min="30" max="37" width="9.140625" style="14"/>
    <col min="38" max="16384" width="9.140625" style="3"/>
  </cols>
  <sheetData>
    <row r="1" spans="1:39" x14ac:dyDescent="0.2">
      <c r="B1" s="14"/>
      <c r="C1" s="14"/>
      <c r="D1" s="14"/>
      <c r="E1" s="14"/>
      <c r="F1" s="14"/>
      <c r="G1" s="14"/>
      <c r="H1" s="14"/>
      <c r="I1" s="30"/>
      <c r="J1" s="31"/>
      <c r="K1" s="31"/>
      <c r="L1" s="14"/>
      <c r="M1" s="14"/>
      <c r="N1" s="14"/>
      <c r="O1" s="14"/>
      <c r="P1" s="14"/>
      <c r="S1" s="30"/>
      <c r="T1" s="31"/>
      <c r="U1" s="31"/>
      <c r="V1" s="31"/>
      <c r="W1" s="31"/>
      <c r="X1" s="25"/>
      <c r="Y1" s="63"/>
      <c r="Z1" s="63"/>
      <c r="AA1" s="63"/>
      <c r="AB1" s="63"/>
      <c r="AC1" s="63"/>
      <c r="AD1" s="63"/>
      <c r="AE1" s="63"/>
      <c r="AF1" s="63"/>
      <c r="AG1" s="63"/>
      <c r="AH1" s="63"/>
      <c r="AI1" s="63"/>
      <c r="AJ1" s="63"/>
      <c r="AK1" s="63"/>
      <c r="AL1" s="62"/>
      <c r="AM1" s="62"/>
    </row>
    <row r="2" spans="1:39" x14ac:dyDescent="0.2">
      <c r="B2" s="14"/>
      <c r="C2" s="14"/>
      <c r="D2" s="14"/>
      <c r="E2" s="14"/>
      <c r="F2" s="14"/>
      <c r="G2" s="14"/>
      <c r="H2" s="14"/>
      <c r="I2" s="31"/>
      <c r="J2" s="31"/>
      <c r="K2" s="31"/>
      <c r="L2" s="14"/>
      <c r="M2" s="14"/>
      <c r="N2" s="14"/>
      <c r="O2" s="14"/>
      <c r="P2" s="33"/>
      <c r="S2" s="31"/>
      <c r="T2" s="31"/>
      <c r="U2" s="31"/>
      <c r="V2" s="31"/>
      <c r="W2" s="31"/>
      <c r="X2" s="25"/>
      <c r="Y2" s="63"/>
      <c r="Z2" s="63"/>
      <c r="AA2" s="63"/>
      <c r="AB2" s="63"/>
      <c r="AC2" s="63"/>
      <c r="AD2" s="63"/>
      <c r="AE2" s="63"/>
      <c r="AF2" s="63"/>
      <c r="AG2" s="63"/>
      <c r="AH2" s="63"/>
      <c r="AI2" s="63"/>
      <c r="AJ2" s="63"/>
      <c r="AK2" s="63"/>
      <c r="AL2" s="62"/>
      <c r="AM2" s="62"/>
    </row>
    <row r="3" spans="1:39" x14ac:dyDescent="0.2">
      <c r="B3" s="14"/>
      <c r="C3" s="14"/>
      <c r="D3" s="14"/>
      <c r="E3" s="14"/>
      <c r="F3" s="14"/>
      <c r="G3" s="14"/>
      <c r="H3" s="14"/>
      <c r="I3" s="14"/>
      <c r="J3" s="14"/>
      <c r="K3" s="14"/>
      <c r="L3" s="14"/>
      <c r="M3" s="14"/>
      <c r="N3" s="14"/>
      <c r="O3" s="14"/>
      <c r="P3" s="14"/>
      <c r="S3" s="25"/>
      <c r="T3" s="25"/>
      <c r="U3" s="25"/>
      <c r="V3" s="25"/>
      <c r="W3" s="25"/>
      <c r="X3" s="25"/>
      <c r="Y3" s="63"/>
      <c r="Z3" s="63"/>
      <c r="AA3" s="63"/>
      <c r="AB3" s="63"/>
      <c r="AC3" s="63"/>
      <c r="AD3" s="63"/>
      <c r="AE3" s="63"/>
      <c r="AF3" s="63"/>
      <c r="AG3" s="63"/>
      <c r="AH3" s="63"/>
      <c r="AI3" s="63"/>
      <c r="AJ3" s="63"/>
      <c r="AK3" s="63"/>
      <c r="AL3" s="62"/>
      <c r="AM3" s="62"/>
    </row>
    <row r="4" spans="1:39" ht="18" customHeight="1" x14ac:dyDescent="0.25">
      <c r="B4" s="22"/>
      <c r="C4" s="20"/>
      <c r="D4" s="21"/>
      <c r="E4" s="21"/>
      <c r="F4" s="212" t="s">
        <v>181</v>
      </c>
      <c r="G4" s="21"/>
      <c r="H4" s="21"/>
      <c r="I4" s="21"/>
      <c r="J4" s="21"/>
      <c r="K4" s="21"/>
      <c r="L4" s="21"/>
      <c r="M4" s="40"/>
      <c r="N4" s="41"/>
      <c r="O4" s="41"/>
      <c r="P4" s="21"/>
      <c r="S4" s="25"/>
      <c r="T4" s="25"/>
      <c r="U4" s="25"/>
      <c r="V4" s="25"/>
      <c r="W4" s="25"/>
      <c r="X4" s="25"/>
      <c r="Y4" s="63"/>
      <c r="Z4" s="63"/>
      <c r="AA4" s="63"/>
      <c r="AB4" s="63"/>
      <c r="AC4" s="63"/>
      <c r="AD4" s="63"/>
      <c r="AE4" s="63"/>
      <c r="AF4" s="63"/>
      <c r="AG4" s="63"/>
      <c r="AH4" s="63"/>
      <c r="AI4" s="63"/>
      <c r="AJ4" s="63"/>
      <c r="AK4" s="63"/>
      <c r="AL4" s="62"/>
      <c r="AM4" s="62"/>
    </row>
    <row r="5" spans="1:39" ht="18" customHeight="1" x14ac:dyDescent="0.2">
      <c r="B5" s="14"/>
      <c r="C5" s="14"/>
      <c r="D5" s="14"/>
      <c r="E5" s="14"/>
      <c r="F5" s="213"/>
      <c r="G5" s="14"/>
      <c r="H5" s="14"/>
      <c r="I5" s="14"/>
      <c r="J5" s="14"/>
      <c r="K5" s="14"/>
      <c r="L5" s="14"/>
      <c r="M5" s="14"/>
      <c r="N5" s="14"/>
      <c r="O5" s="14"/>
      <c r="P5" s="14"/>
      <c r="Q5" s="71">
        <f ca="1">Budget_By_Month!R5</f>
        <v>5</v>
      </c>
      <c r="R5" s="71">
        <f ca="1">Budget_By_Month!S5</f>
        <v>4</v>
      </c>
      <c r="S5" s="57"/>
      <c r="T5" s="57"/>
      <c r="U5" s="56"/>
      <c r="V5" s="57"/>
      <c r="W5" s="25"/>
      <c r="X5" s="25"/>
      <c r="Y5" s="63"/>
      <c r="Z5" s="63"/>
      <c r="AA5" s="63"/>
      <c r="AB5" s="63"/>
      <c r="AC5" s="63"/>
      <c r="AD5" s="63"/>
      <c r="AE5" s="63"/>
      <c r="AF5" s="63"/>
      <c r="AG5" s="63"/>
      <c r="AH5" s="63"/>
      <c r="AI5" s="63"/>
      <c r="AJ5" s="63"/>
      <c r="AK5" s="63"/>
      <c r="AL5" s="62"/>
      <c r="AM5" s="62"/>
    </row>
    <row r="6" spans="1:39" ht="21.95" customHeight="1" x14ac:dyDescent="0.2">
      <c r="A6" s="28"/>
      <c r="B6" s="201" t="str">
        <f>IF(AI$134,Budget_By_Month!B6,Quick_Budget!B6)</f>
        <v>Category Name</v>
      </c>
      <c r="C6" s="202"/>
      <c r="D6" s="59" t="str">
        <f>Budget_By_Month!E6</f>
        <v>Jan</v>
      </c>
      <c r="E6" s="59" t="str">
        <f>Budget_By_Month!F6</f>
        <v>Feb</v>
      </c>
      <c r="F6" s="59" t="str">
        <f>Budget_By_Month!G6</f>
        <v>Mar</v>
      </c>
      <c r="G6" s="59" t="str">
        <f>Budget_By_Month!H6</f>
        <v>Apr</v>
      </c>
      <c r="H6" s="59" t="str">
        <f>Budget_By_Month!I6</f>
        <v>May</v>
      </c>
      <c r="I6" s="59" t="str">
        <f>Budget_By_Month!J6</f>
        <v>Jun</v>
      </c>
      <c r="J6" s="59" t="str">
        <f>Budget_By_Month!K6</f>
        <v>Jul</v>
      </c>
      <c r="K6" s="59" t="str">
        <f>Budget_By_Month!L6</f>
        <v>Aug</v>
      </c>
      <c r="L6" s="59" t="str">
        <f>Budget_By_Month!M6</f>
        <v>Sep</v>
      </c>
      <c r="M6" s="59" t="str">
        <f>Budget_By_Month!N6</f>
        <v>Oct</v>
      </c>
      <c r="N6" s="59" t="str">
        <f>Budget_By_Month!O6</f>
        <v>Nov</v>
      </c>
      <c r="O6" s="59" t="str">
        <f>Budget_By_Month!P6</f>
        <v>Dec</v>
      </c>
      <c r="P6" s="59" t="s">
        <v>180</v>
      </c>
      <c r="Q6" s="71" t="str">
        <f ca="1">Budget_By_Month!R6</f>
        <v>Year to Date May</v>
      </c>
      <c r="R6" s="71" t="str">
        <f ca="1">Budget_By_Month!S6</f>
        <v>Year to Date Apr</v>
      </c>
      <c r="S6" s="57"/>
      <c r="T6" s="57"/>
      <c r="U6" s="61"/>
      <c r="V6" s="57"/>
      <c r="W6" s="25"/>
      <c r="X6" s="25"/>
      <c r="Y6" s="63"/>
      <c r="Z6" s="63"/>
      <c r="AA6" s="63"/>
      <c r="AB6" s="63"/>
      <c r="AC6" s="63"/>
      <c r="AD6" s="63"/>
      <c r="AE6" s="63"/>
      <c r="AF6" s="63"/>
      <c r="AG6" s="63"/>
      <c r="AH6" s="63"/>
      <c r="AI6" s="63"/>
      <c r="AJ6" s="63"/>
      <c r="AK6" s="63"/>
      <c r="AL6" s="62"/>
      <c r="AM6" s="62"/>
    </row>
    <row r="7" spans="1:39" ht="20.25" customHeight="1" x14ac:dyDescent="0.25">
      <c r="A7" s="28"/>
      <c r="B7" s="210" t="str">
        <f>IF(AI$134,Budget_By_Month!B7,Quick_Budget!B7)</f>
        <v>Income</v>
      </c>
      <c r="C7" s="211"/>
      <c r="D7" s="6">
        <f t="shared" ref="D7:P7" si="0">SUM(D8:D12)</f>
        <v>3</v>
      </c>
      <c r="E7" s="6">
        <f t="shared" si="0"/>
        <v>0</v>
      </c>
      <c r="F7" s="6">
        <f t="shared" si="0"/>
        <v>0</v>
      </c>
      <c r="G7" s="6">
        <f t="shared" si="0"/>
        <v>0</v>
      </c>
      <c r="H7" s="6">
        <f t="shared" si="0"/>
        <v>0</v>
      </c>
      <c r="I7" s="6">
        <f t="shared" si="0"/>
        <v>0</v>
      </c>
      <c r="J7" s="6">
        <f t="shared" si="0"/>
        <v>0</v>
      </c>
      <c r="K7" s="6">
        <f t="shared" si="0"/>
        <v>0</v>
      </c>
      <c r="L7" s="6">
        <f t="shared" si="0"/>
        <v>0</v>
      </c>
      <c r="M7" s="6">
        <f t="shared" si="0"/>
        <v>0</v>
      </c>
      <c r="N7" s="6">
        <f t="shared" si="0"/>
        <v>0</v>
      </c>
      <c r="O7" s="6">
        <f t="shared" si="0"/>
        <v>0</v>
      </c>
      <c r="P7" s="6">
        <f t="shared" si="0"/>
        <v>3</v>
      </c>
      <c r="Q7" s="82">
        <f ca="1">SUM(OFFSET(D7,0,0,1,Q$5))</f>
        <v>3</v>
      </c>
      <c r="R7" s="71">
        <f ca="1">SUM(OFFSET($D7,0,0,1,R$5))</f>
        <v>3</v>
      </c>
      <c r="S7" s="57"/>
      <c r="T7" s="57"/>
      <c r="U7" s="57"/>
      <c r="V7" s="57"/>
      <c r="W7" s="25"/>
      <c r="X7" s="25"/>
      <c r="Y7" s="63"/>
      <c r="Z7" s="63"/>
      <c r="AM7" s="62"/>
    </row>
    <row r="8" spans="1:39" x14ac:dyDescent="0.2">
      <c r="A8" s="76">
        <v>3</v>
      </c>
      <c r="B8" s="7"/>
      <c r="C8" s="151" t="str">
        <f>IF(AI$134,Budget_By_Month!C8,Quick_Budget!C8)</f>
        <v>Salary/Wages</v>
      </c>
      <c r="D8" s="145">
        <v>3</v>
      </c>
      <c r="E8" s="145"/>
      <c r="F8" s="145"/>
      <c r="G8" s="145"/>
      <c r="H8" s="145"/>
      <c r="I8" s="145"/>
      <c r="J8" s="145"/>
      <c r="K8" s="145"/>
      <c r="L8" s="145"/>
      <c r="M8" s="145"/>
      <c r="N8" s="145"/>
      <c r="O8" s="145"/>
      <c r="P8" s="134">
        <f>SUM(D8:O8)</f>
        <v>3</v>
      </c>
      <c r="Q8" s="82">
        <f t="shared" ref="Q8:Q71" ca="1" si="1">SUM(OFFSET(D8,0,0,1,Q$5))</f>
        <v>3</v>
      </c>
      <c r="R8" s="71">
        <f t="shared" ref="R8:R71" ca="1" si="2">SUM(OFFSET($D8,0,0,1,R$5))</f>
        <v>3</v>
      </c>
      <c r="S8" s="57"/>
      <c r="T8" s="57"/>
      <c r="U8" s="57"/>
      <c r="V8" s="57"/>
      <c r="W8" s="25"/>
      <c r="X8" s="25"/>
      <c r="Y8" s="63"/>
      <c r="Z8" s="63"/>
      <c r="AM8" s="62"/>
    </row>
    <row r="9" spans="1:39" x14ac:dyDescent="0.2">
      <c r="A9" s="76">
        <f>A8+1</f>
        <v>4</v>
      </c>
      <c r="B9" s="7"/>
      <c r="C9" s="151" t="str">
        <f>IF(AI$134,Budget_By_Month!C9,Quick_Budget!C9)</f>
        <v>Salary/Wages</v>
      </c>
      <c r="D9" s="145"/>
      <c r="E9" s="145"/>
      <c r="F9" s="145"/>
      <c r="G9" s="145"/>
      <c r="H9" s="145"/>
      <c r="I9" s="145"/>
      <c r="J9" s="145"/>
      <c r="K9" s="145"/>
      <c r="L9" s="145"/>
      <c r="M9" s="145"/>
      <c r="N9" s="145"/>
      <c r="O9" s="145"/>
      <c r="P9" s="135">
        <f>SUM(D9:O9)</f>
        <v>0</v>
      </c>
      <c r="Q9" s="82">
        <f t="shared" ca="1" si="1"/>
        <v>0</v>
      </c>
      <c r="R9" s="71">
        <f t="shared" ca="1" si="2"/>
        <v>0</v>
      </c>
      <c r="S9" s="25"/>
      <c r="T9" s="25"/>
      <c r="U9" s="25"/>
      <c r="V9" s="25"/>
      <c r="W9" s="25"/>
      <c r="X9" s="25"/>
      <c r="Y9" s="63"/>
      <c r="Z9" s="63"/>
      <c r="AM9" s="62"/>
    </row>
    <row r="10" spans="1:39" x14ac:dyDescent="0.2">
      <c r="A10" s="76">
        <f>A9+1</f>
        <v>5</v>
      </c>
      <c r="B10" s="7"/>
      <c r="C10" s="151" t="str">
        <f>IF(AI$134,Budget_By_Month!C10,Quick_Budget!C10)</f>
        <v>Other</v>
      </c>
      <c r="D10" s="145"/>
      <c r="E10" s="145"/>
      <c r="F10" s="145"/>
      <c r="G10" s="145"/>
      <c r="H10" s="145"/>
      <c r="I10" s="145"/>
      <c r="J10" s="145"/>
      <c r="K10" s="145"/>
      <c r="L10" s="145"/>
      <c r="M10" s="145"/>
      <c r="N10" s="145"/>
      <c r="O10" s="145"/>
      <c r="P10" s="135">
        <f>SUM(D10:O10)</f>
        <v>0</v>
      </c>
      <c r="Q10" s="82">
        <f t="shared" ca="1" si="1"/>
        <v>0</v>
      </c>
      <c r="R10" s="71">
        <f t="shared" ca="1" si="2"/>
        <v>0</v>
      </c>
      <c r="Y10" s="63"/>
      <c r="Z10" s="63"/>
      <c r="AM10" s="62"/>
    </row>
    <row r="11" spans="1:39" x14ac:dyDescent="0.2">
      <c r="A11" s="76">
        <f>A10+1</f>
        <v>6</v>
      </c>
      <c r="B11" s="7"/>
      <c r="C11" s="151" t="str">
        <f>IF(AI$134,Budget_By_Month!C11,Quick_Budget!C11)</f>
        <v>Other</v>
      </c>
      <c r="D11" s="145"/>
      <c r="E11" s="145"/>
      <c r="F11" s="145"/>
      <c r="G11" s="145"/>
      <c r="H11" s="145"/>
      <c r="I11" s="145"/>
      <c r="J11" s="145"/>
      <c r="K11" s="145"/>
      <c r="L11" s="145"/>
      <c r="M11" s="145"/>
      <c r="N11" s="145"/>
      <c r="O11" s="145"/>
      <c r="P11" s="135">
        <f>SUM(D11:O11)</f>
        <v>0</v>
      </c>
      <c r="Q11" s="82">
        <f t="shared" ca="1" si="1"/>
        <v>0</v>
      </c>
      <c r="R11" s="71">
        <f t="shared" ca="1" si="2"/>
        <v>0</v>
      </c>
      <c r="Y11" s="63"/>
      <c r="Z11" s="63"/>
      <c r="AM11" s="62"/>
    </row>
    <row r="12" spans="1:39" x14ac:dyDescent="0.2">
      <c r="A12" s="76">
        <f>A11+1</f>
        <v>7</v>
      </c>
      <c r="B12" s="7"/>
      <c r="C12" s="151" t="str">
        <f>IF(AI$134,Budget_By_Month!C12,Quick_Budget!C12)</f>
        <v>Other</v>
      </c>
      <c r="D12" s="145"/>
      <c r="E12" s="145"/>
      <c r="F12" s="145"/>
      <c r="G12" s="145"/>
      <c r="H12" s="145"/>
      <c r="I12" s="145"/>
      <c r="J12" s="145"/>
      <c r="K12" s="145"/>
      <c r="L12" s="145"/>
      <c r="M12" s="145"/>
      <c r="N12" s="145"/>
      <c r="O12" s="145"/>
      <c r="P12" s="135">
        <f>SUM(D12:O12)</f>
        <v>0</v>
      </c>
      <c r="Q12" s="82">
        <f t="shared" ca="1" si="1"/>
        <v>0</v>
      </c>
      <c r="R12" s="71">
        <f t="shared" ca="1" si="2"/>
        <v>0</v>
      </c>
      <c r="Y12" s="63"/>
      <c r="Z12" s="63"/>
      <c r="AM12" s="62"/>
    </row>
    <row r="13" spans="1:39" ht="6" customHeight="1" x14ac:dyDescent="0.2">
      <c r="A13" s="76"/>
      <c r="B13" s="9"/>
      <c r="C13" s="10"/>
      <c r="D13" s="10"/>
      <c r="E13" s="10"/>
      <c r="F13" s="10"/>
      <c r="G13" s="10"/>
      <c r="H13" s="10"/>
      <c r="I13" s="10"/>
      <c r="J13" s="10"/>
      <c r="K13" s="10"/>
      <c r="L13" s="10"/>
      <c r="M13" s="10"/>
      <c r="N13" s="10"/>
      <c r="O13" s="10"/>
      <c r="P13" s="12"/>
      <c r="Q13" s="82">
        <f t="shared" ca="1" si="1"/>
        <v>0</v>
      </c>
      <c r="R13" s="71">
        <f t="shared" ca="1" si="2"/>
        <v>0</v>
      </c>
      <c r="Y13" s="63"/>
      <c r="Z13" s="63"/>
      <c r="AM13" s="62"/>
    </row>
    <row r="14" spans="1:39" ht="22.5" customHeight="1" x14ac:dyDescent="0.25">
      <c r="A14" s="76"/>
      <c r="B14" s="91"/>
      <c r="C14" s="10"/>
      <c r="D14" s="92" t="str">
        <f>IF(D15=0,"",IF(D114&gt;0,"Over Budget","Under Budget"))</f>
        <v>Over Budget</v>
      </c>
      <c r="E14" s="92" t="str">
        <f t="shared" ref="E14:O14" si="3">IF(E15=0,"",IF(E114&gt;0,"Over Budget","Under Budget"))</f>
        <v/>
      </c>
      <c r="F14" s="92" t="str">
        <f t="shared" si="3"/>
        <v/>
      </c>
      <c r="G14" s="92" t="str">
        <f t="shared" si="3"/>
        <v/>
      </c>
      <c r="H14" s="92" t="str">
        <f t="shared" si="3"/>
        <v/>
      </c>
      <c r="I14" s="92" t="str">
        <f t="shared" si="3"/>
        <v/>
      </c>
      <c r="J14" s="92" t="str">
        <f t="shared" si="3"/>
        <v/>
      </c>
      <c r="K14" s="92" t="str">
        <f t="shared" si="3"/>
        <v/>
      </c>
      <c r="L14" s="92" t="str">
        <f t="shared" si="3"/>
        <v/>
      </c>
      <c r="M14" s="92" t="str">
        <f t="shared" si="3"/>
        <v/>
      </c>
      <c r="N14" s="92" t="str">
        <f t="shared" si="3"/>
        <v/>
      </c>
      <c r="O14" s="92" t="str">
        <f t="shared" si="3"/>
        <v/>
      </c>
      <c r="P14" s="93"/>
      <c r="Q14" s="82">
        <f t="shared" ca="1" si="1"/>
        <v>0</v>
      </c>
      <c r="R14" s="71">
        <f t="shared" ca="1" si="2"/>
        <v>0</v>
      </c>
      <c r="Y14" s="63"/>
      <c r="Z14" s="63"/>
      <c r="AM14" s="62"/>
    </row>
    <row r="15" spans="1:39" ht="18" customHeight="1" x14ac:dyDescent="0.25">
      <c r="A15" s="76"/>
      <c r="B15" s="210" t="str">
        <f>IF(AI$134,Budget_By_Month!B15,Quick_Budget!B15)</f>
        <v>Spending</v>
      </c>
      <c r="C15" s="211"/>
      <c r="D15" s="6">
        <f>D16+D28+D40+D52+D64+D76+D88+D100</f>
        <v>2</v>
      </c>
      <c r="E15" s="6">
        <f t="shared" ref="E15:P15" si="4">E16+E28+E40+E52+E64+E76+E88+E100</f>
        <v>0</v>
      </c>
      <c r="F15" s="6">
        <f t="shared" si="4"/>
        <v>0</v>
      </c>
      <c r="G15" s="6">
        <f t="shared" si="4"/>
        <v>0</v>
      </c>
      <c r="H15" s="6">
        <f t="shared" si="4"/>
        <v>0</v>
      </c>
      <c r="I15" s="6">
        <f t="shared" si="4"/>
        <v>0</v>
      </c>
      <c r="J15" s="6">
        <f t="shared" si="4"/>
        <v>0</v>
      </c>
      <c r="K15" s="6">
        <f t="shared" si="4"/>
        <v>0</v>
      </c>
      <c r="L15" s="6">
        <f t="shared" si="4"/>
        <v>0</v>
      </c>
      <c r="M15" s="6">
        <f t="shared" si="4"/>
        <v>0</v>
      </c>
      <c r="N15" s="6">
        <f t="shared" si="4"/>
        <v>0</v>
      </c>
      <c r="O15" s="6">
        <f t="shared" si="4"/>
        <v>0</v>
      </c>
      <c r="P15" s="6">
        <f t="shared" si="4"/>
        <v>2</v>
      </c>
      <c r="Q15" s="82">
        <f t="shared" ca="1" si="1"/>
        <v>2</v>
      </c>
      <c r="R15" s="71">
        <f t="shared" ca="1" si="2"/>
        <v>2</v>
      </c>
      <c r="Y15" s="63"/>
      <c r="Z15" s="63"/>
      <c r="AM15" s="62"/>
    </row>
    <row r="16" spans="1:39" ht="13.5" customHeight="1" x14ac:dyDescent="0.2">
      <c r="A16" s="76"/>
      <c r="B16" s="1"/>
      <c r="C16" s="169" t="str">
        <f>IF(AI$134,Budget_By_Month!C16,Quick_Budget!C16)</f>
        <v>Transportation</v>
      </c>
      <c r="D16" s="170">
        <f>SUM(D17:D26)</f>
        <v>2</v>
      </c>
      <c r="E16" s="170">
        <f t="shared" ref="E16:P16" si="5">SUM(E17:E26)</f>
        <v>0</v>
      </c>
      <c r="F16" s="170">
        <f t="shared" si="5"/>
        <v>0</v>
      </c>
      <c r="G16" s="170">
        <f t="shared" si="5"/>
        <v>0</v>
      </c>
      <c r="H16" s="170">
        <f t="shared" si="5"/>
        <v>0</v>
      </c>
      <c r="I16" s="170">
        <f t="shared" si="5"/>
        <v>0</v>
      </c>
      <c r="J16" s="170">
        <f t="shared" si="5"/>
        <v>0</v>
      </c>
      <c r="K16" s="170">
        <f t="shared" si="5"/>
        <v>0</v>
      </c>
      <c r="L16" s="170">
        <f t="shared" si="5"/>
        <v>0</v>
      </c>
      <c r="M16" s="170">
        <f t="shared" si="5"/>
        <v>0</v>
      </c>
      <c r="N16" s="170">
        <f t="shared" si="5"/>
        <v>0</v>
      </c>
      <c r="O16" s="170">
        <f t="shared" si="5"/>
        <v>0</v>
      </c>
      <c r="P16" s="171">
        <f t="shared" si="5"/>
        <v>2</v>
      </c>
      <c r="Q16" s="82">
        <f t="shared" ca="1" si="1"/>
        <v>2</v>
      </c>
      <c r="R16" s="71">
        <f t="shared" ca="1" si="2"/>
        <v>2</v>
      </c>
      <c r="Y16" s="63"/>
      <c r="Z16" s="63"/>
      <c r="AM16" s="62"/>
    </row>
    <row r="17" spans="1:39" ht="12.75" customHeight="1" x14ac:dyDescent="0.2">
      <c r="A17" s="76">
        <v>11</v>
      </c>
      <c r="B17" s="1"/>
      <c r="C17" s="123" t="str">
        <f>IF(AI$134,Budget_By_Month!C17,Quick_Budget!C17)</f>
        <v>Auto Loan/Lease</v>
      </c>
      <c r="D17" s="172">
        <v>2</v>
      </c>
      <c r="E17" s="172"/>
      <c r="F17" s="172"/>
      <c r="G17" s="172"/>
      <c r="H17" s="172"/>
      <c r="I17" s="172"/>
      <c r="J17" s="172"/>
      <c r="K17" s="172"/>
      <c r="L17" s="172"/>
      <c r="M17" s="172"/>
      <c r="N17" s="172"/>
      <c r="O17" s="172"/>
      <c r="P17" s="173">
        <f t="shared" ref="P17:P26" si="6">SUM(D17:O17)</f>
        <v>2</v>
      </c>
      <c r="Q17" s="82">
        <f t="shared" ca="1" si="1"/>
        <v>2</v>
      </c>
      <c r="R17" s="71">
        <f t="shared" ca="1" si="2"/>
        <v>2</v>
      </c>
      <c r="Y17" s="63"/>
      <c r="Z17" s="63"/>
      <c r="AM17" s="62"/>
    </row>
    <row r="18" spans="1:39" x14ac:dyDescent="0.2">
      <c r="A18" s="76">
        <f>A17+1</f>
        <v>12</v>
      </c>
      <c r="B18" s="1"/>
      <c r="C18" s="123" t="str">
        <f>IF(AI$134,Budget_By_Month!C18,Quick_Budget!C18)</f>
        <v xml:space="preserve">Insurance </v>
      </c>
      <c r="D18" s="172"/>
      <c r="E18" s="172"/>
      <c r="F18" s="172"/>
      <c r="G18" s="172"/>
      <c r="H18" s="172"/>
      <c r="I18" s="172"/>
      <c r="J18" s="172"/>
      <c r="K18" s="172"/>
      <c r="L18" s="172"/>
      <c r="M18" s="172"/>
      <c r="N18" s="172"/>
      <c r="O18" s="172"/>
      <c r="P18" s="173">
        <f t="shared" si="6"/>
        <v>0</v>
      </c>
      <c r="Q18" s="82">
        <f t="shared" ca="1" si="1"/>
        <v>0</v>
      </c>
      <c r="R18" s="71">
        <f t="shared" ca="1" si="2"/>
        <v>0</v>
      </c>
      <c r="Y18" s="63"/>
      <c r="Z18" s="63"/>
      <c r="AM18" s="62"/>
    </row>
    <row r="19" spans="1:39" x14ac:dyDescent="0.2">
      <c r="A19" s="76"/>
      <c r="B19" s="1"/>
      <c r="C19" s="123" t="str">
        <f>IF(AI$134,Budget_By_Month!C19,Quick_Budget!C19)</f>
        <v>John's bus pass</v>
      </c>
      <c r="D19" s="172"/>
      <c r="E19" s="172"/>
      <c r="F19" s="172"/>
      <c r="G19" s="172"/>
      <c r="H19" s="172"/>
      <c r="I19" s="172"/>
      <c r="J19" s="172"/>
      <c r="K19" s="172"/>
      <c r="L19" s="172"/>
      <c r="M19" s="172"/>
      <c r="N19" s="172"/>
      <c r="O19" s="172"/>
      <c r="P19" s="173">
        <f t="shared" si="6"/>
        <v>0</v>
      </c>
      <c r="Q19" s="82">
        <f t="shared" ca="1" si="1"/>
        <v>0</v>
      </c>
      <c r="R19" s="71">
        <f t="shared" ca="1" si="2"/>
        <v>0</v>
      </c>
      <c r="Y19" s="63"/>
      <c r="Z19" s="63"/>
      <c r="AM19" s="62"/>
    </row>
    <row r="20" spans="1:39" x14ac:dyDescent="0.2">
      <c r="A20" s="76"/>
      <c r="B20" s="1"/>
      <c r="C20" s="123" t="str">
        <f>IF(AI$134,Budget_By_Month!C20,Quick_Budget!C20)</f>
        <v>Gas</v>
      </c>
      <c r="D20" s="172"/>
      <c r="E20" s="172"/>
      <c r="F20" s="172"/>
      <c r="G20" s="172"/>
      <c r="H20" s="172"/>
      <c r="I20" s="172"/>
      <c r="J20" s="172"/>
      <c r="K20" s="172"/>
      <c r="L20" s="172"/>
      <c r="M20" s="172"/>
      <c r="N20" s="172"/>
      <c r="O20" s="172"/>
      <c r="P20" s="173">
        <f t="shared" si="6"/>
        <v>0</v>
      </c>
      <c r="Q20" s="82">
        <f t="shared" ca="1" si="1"/>
        <v>0</v>
      </c>
      <c r="R20" s="71">
        <f t="shared" ca="1" si="2"/>
        <v>0</v>
      </c>
      <c r="Y20" s="63"/>
      <c r="Z20" s="63"/>
      <c r="AM20" s="62"/>
    </row>
    <row r="21" spans="1:39" x14ac:dyDescent="0.2">
      <c r="A21" s="76">
        <f>A18+1</f>
        <v>13</v>
      </c>
      <c r="B21" s="1"/>
      <c r="C21" s="123" t="str">
        <f>IF(AI$134,Budget_By_Month!C21,Quick_Budget!C21)</f>
        <v>Maintenance</v>
      </c>
      <c r="D21" s="172"/>
      <c r="E21" s="172"/>
      <c r="F21" s="172"/>
      <c r="G21" s="172"/>
      <c r="H21" s="172"/>
      <c r="I21" s="172"/>
      <c r="J21" s="172"/>
      <c r="K21" s="172"/>
      <c r="L21" s="172"/>
      <c r="M21" s="172"/>
      <c r="N21" s="172"/>
      <c r="O21" s="172"/>
      <c r="P21" s="173">
        <f t="shared" si="6"/>
        <v>0</v>
      </c>
      <c r="Q21" s="82">
        <f t="shared" ca="1" si="1"/>
        <v>0</v>
      </c>
      <c r="R21" s="71">
        <f t="shared" ca="1" si="2"/>
        <v>0</v>
      </c>
      <c r="Y21" s="63"/>
      <c r="Z21" s="63"/>
      <c r="AM21" s="62"/>
    </row>
    <row r="22" spans="1:39" x14ac:dyDescent="0.2">
      <c r="A22" s="76">
        <f t="shared" ref="A22:A112" si="7">A21+1</f>
        <v>14</v>
      </c>
      <c r="B22" s="1"/>
      <c r="C22" s="123" t="str">
        <f>IF(AI$134,Budget_By_Month!C22,Quick_Budget!C22)</f>
        <v>Registration</v>
      </c>
      <c r="D22" s="172"/>
      <c r="E22" s="172"/>
      <c r="F22" s="172"/>
      <c r="G22" s="172"/>
      <c r="H22" s="172"/>
      <c r="I22" s="172"/>
      <c r="J22" s="172"/>
      <c r="K22" s="172"/>
      <c r="L22" s="172"/>
      <c r="M22" s="172"/>
      <c r="N22" s="172"/>
      <c r="O22" s="172"/>
      <c r="P22" s="173">
        <f t="shared" si="6"/>
        <v>0</v>
      </c>
      <c r="Q22" s="82">
        <f t="shared" ca="1" si="1"/>
        <v>0</v>
      </c>
      <c r="R22" s="71">
        <f t="shared" ca="1" si="2"/>
        <v>0</v>
      </c>
      <c r="Y22" s="63"/>
      <c r="Z22" s="63"/>
      <c r="AM22" s="62"/>
    </row>
    <row r="23" spans="1:39" x14ac:dyDescent="0.2">
      <c r="A23" s="76">
        <f t="shared" si="7"/>
        <v>15</v>
      </c>
      <c r="B23" s="1"/>
      <c r="C23" s="123" t="str">
        <f>IF(AI$134,Budget_By_Month!C23,Quick_Budget!C23)</f>
        <v>Inspection</v>
      </c>
      <c r="D23" s="172"/>
      <c r="E23" s="172"/>
      <c r="F23" s="172"/>
      <c r="G23" s="172"/>
      <c r="H23" s="172"/>
      <c r="I23" s="172"/>
      <c r="J23" s="172"/>
      <c r="K23" s="172"/>
      <c r="L23" s="172"/>
      <c r="M23" s="172"/>
      <c r="N23" s="172"/>
      <c r="O23" s="172"/>
      <c r="P23" s="173">
        <f t="shared" si="6"/>
        <v>0</v>
      </c>
      <c r="Q23" s="82">
        <f t="shared" ca="1" si="1"/>
        <v>0</v>
      </c>
      <c r="R23" s="71">
        <f t="shared" ca="1" si="2"/>
        <v>0</v>
      </c>
      <c r="Y23" s="63"/>
      <c r="Z23" s="63"/>
      <c r="AM23" s="62"/>
    </row>
    <row r="24" spans="1:39" x14ac:dyDescent="0.2">
      <c r="A24" s="76">
        <f t="shared" si="7"/>
        <v>16</v>
      </c>
      <c r="B24" s="1"/>
      <c r="C24" s="123" t="str">
        <f>IF(AI$134,Budget_By_Month!C24,Quick_Budget!C24)</f>
        <v>Other</v>
      </c>
      <c r="D24" s="172"/>
      <c r="E24" s="172"/>
      <c r="F24" s="172"/>
      <c r="G24" s="172"/>
      <c r="H24" s="172"/>
      <c r="I24" s="172"/>
      <c r="J24" s="172"/>
      <c r="K24" s="172"/>
      <c r="L24" s="172"/>
      <c r="M24" s="172"/>
      <c r="N24" s="172"/>
      <c r="O24" s="172"/>
      <c r="P24" s="173">
        <f t="shared" si="6"/>
        <v>0</v>
      </c>
      <c r="Q24" s="82">
        <f t="shared" ca="1" si="1"/>
        <v>0</v>
      </c>
      <c r="R24" s="71">
        <f t="shared" ca="1" si="2"/>
        <v>0</v>
      </c>
      <c r="Y24" s="63"/>
      <c r="Z24" s="63"/>
      <c r="AM24" s="62"/>
    </row>
    <row r="25" spans="1:39" x14ac:dyDescent="0.2">
      <c r="A25" s="76">
        <f t="shared" si="7"/>
        <v>17</v>
      </c>
      <c r="B25" s="1"/>
      <c r="C25" s="123" t="str">
        <f>IF(AI$134,Budget_By_Month!C25,Quick_Budget!C25)</f>
        <v>Other</v>
      </c>
      <c r="D25" s="172"/>
      <c r="E25" s="172"/>
      <c r="F25" s="172"/>
      <c r="G25" s="172"/>
      <c r="H25" s="172"/>
      <c r="I25" s="172"/>
      <c r="J25" s="172"/>
      <c r="K25" s="172"/>
      <c r="L25" s="172"/>
      <c r="M25" s="172"/>
      <c r="N25" s="172"/>
      <c r="O25" s="172"/>
      <c r="P25" s="173">
        <f t="shared" si="6"/>
        <v>0</v>
      </c>
      <c r="Q25" s="82">
        <f t="shared" ca="1" si="1"/>
        <v>0</v>
      </c>
      <c r="R25" s="71">
        <f t="shared" ca="1" si="2"/>
        <v>0</v>
      </c>
      <c r="Y25" s="63"/>
      <c r="Z25" s="63"/>
      <c r="AM25" s="62"/>
    </row>
    <row r="26" spans="1:39" x14ac:dyDescent="0.2">
      <c r="A26" s="76">
        <f t="shared" si="7"/>
        <v>18</v>
      </c>
      <c r="B26" s="1"/>
      <c r="C26" s="123" t="str">
        <f>IF(AI$134,Budget_By_Month!C26,Quick_Budget!C26)</f>
        <v>Other</v>
      </c>
      <c r="D26" s="172"/>
      <c r="E26" s="172"/>
      <c r="F26" s="172"/>
      <c r="G26" s="172"/>
      <c r="H26" s="172"/>
      <c r="I26" s="172"/>
      <c r="J26" s="172"/>
      <c r="K26" s="172"/>
      <c r="L26" s="172"/>
      <c r="M26" s="172"/>
      <c r="N26" s="172"/>
      <c r="O26" s="172"/>
      <c r="P26" s="173">
        <f t="shared" si="6"/>
        <v>0</v>
      </c>
      <c r="Q26" s="82">
        <f t="shared" ca="1" si="1"/>
        <v>0</v>
      </c>
      <c r="R26" s="71">
        <f t="shared" ca="1" si="2"/>
        <v>0</v>
      </c>
      <c r="Y26" s="63"/>
      <c r="Z26" s="63"/>
      <c r="AM26" s="62"/>
    </row>
    <row r="27" spans="1:39" x14ac:dyDescent="0.2">
      <c r="A27" s="76">
        <f t="shared" si="7"/>
        <v>19</v>
      </c>
      <c r="B27" s="1"/>
      <c r="C27" s="123"/>
      <c r="D27" s="123"/>
      <c r="E27" s="123"/>
      <c r="F27" s="123"/>
      <c r="G27" s="123"/>
      <c r="H27" s="123"/>
      <c r="I27" s="123"/>
      <c r="J27" s="123"/>
      <c r="K27" s="123"/>
      <c r="L27" s="123"/>
      <c r="M27" s="123"/>
      <c r="N27" s="123"/>
      <c r="O27" s="123"/>
      <c r="P27" s="174"/>
      <c r="Q27" s="82">
        <f t="shared" ca="1" si="1"/>
        <v>0</v>
      </c>
      <c r="R27" s="71">
        <f t="shared" ca="1" si="2"/>
        <v>0</v>
      </c>
      <c r="Y27" s="63"/>
      <c r="Z27" s="63"/>
      <c r="AM27" s="62"/>
    </row>
    <row r="28" spans="1:39" x14ac:dyDescent="0.2">
      <c r="A28" s="76">
        <f t="shared" si="7"/>
        <v>20</v>
      </c>
      <c r="B28" s="1"/>
      <c r="C28" s="169" t="str">
        <f>IF(AI$134,Budget_By_Month!C28,Quick_Budget!C28)</f>
        <v>Home</v>
      </c>
      <c r="D28" s="175">
        <f>SUM(D29:D38)</f>
        <v>0</v>
      </c>
      <c r="E28" s="175">
        <f>SUM(E29:E38)</f>
        <v>0</v>
      </c>
      <c r="F28" s="175">
        <f>SUM(F29:F38)</f>
        <v>0</v>
      </c>
      <c r="G28" s="175">
        <f t="shared" ref="G28:P28" si="8">SUM(G29:G38)</f>
        <v>0</v>
      </c>
      <c r="H28" s="175">
        <f t="shared" si="8"/>
        <v>0</v>
      </c>
      <c r="I28" s="175">
        <f t="shared" si="8"/>
        <v>0</v>
      </c>
      <c r="J28" s="175">
        <f t="shared" si="8"/>
        <v>0</v>
      </c>
      <c r="K28" s="175">
        <f t="shared" si="8"/>
        <v>0</v>
      </c>
      <c r="L28" s="175">
        <f t="shared" si="8"/>
        <v>0</v>
      </c>
      <c r="M28" s="175">
        <f t="shared" si="8"/>
        <v>0</v>
      </c>
      <c r="N28" s="175">
        <f t="shared" si="8"/>
        <v>0</v>
      </c>
      <c r="O28" s="175">
        <f t="shared" si="8"/>
        <v>0</v>
      </c>
      <c r="P28" s="176">
        <f t="shared" si="8"/>
        <v>0</v>
      </c>
      <c r="Q28" s="82">
        <f t="shared" ca="1" si="1"/>
        <v>0</v>
      </c>
      <c r="R28" s="71">
        <f t="shared" ca="1" si="2"/>
        <v>0</v>
      </c>
      <c r="Y28" s="63"/>
      <c r="Z28" s="63"/>
      <c r="AM28" s="62"/>
    </row>
    <row r="29" spans="1:39" x14ac:dyDescent="0.2">
      <c r="A29" s="76">
        <f t="shared" si="7"/>
        <v>21</v>
      </c>
      <c r="B29" s="1"/>
      <c r="C29" s="123" t="str">
        <f>IF(AI$134,Budget_By_Month!C29,Quick_Budget!C29)</f>
        <v>Mortgage</v>
      </c>
      <c r="D29" s="172"/>
      <c r="E29" s="172"/>
      <c r="F29" s="172"/>
      <c r="G29" s="172"/>
      <c r="H29" s="172"/>
      <c r="I29" s="172"/>
      <c r="J29" s="172"/>
      <c r="K29" s="172"/>
      <c r="L29" s="172"/>
      <c r="M29" s="172"/>
      <c r="N29" s="172"/>
      <c r="O29" s="172"/>
      <c r="P29" s="173">
        <f t="shared" ref="P29:P38" si="9">SUM(D29:O29)</f>
        <v>0</v>
      </c>
      <c r="Q29" s="82">
        <f t="shared" ca="1" si="1"/>
        <v>0</v>
      </c>
      <c r="R29" s="71">
        <f t="shared" ca="1" si="2"/>
        <v>0</v>
      </c>
      <c r="Y29" s="63"/>
      <c r="Z29" s="63"/>
      <c r="AM29" s="62"/>
    </row>
    <row r="30" spans="1:39" x14ac:dyDescent="0.2">
      <c r="A30" s="76">
        <f t="shared" si="7"/>
        <v>22</v>
      </c>
      <c r="B30" s="1"/>
      <c r="C30" s="123" t="str">
        <f>IF(AI$134,Budget_By_Month!C30,Quick_Budget!C30)</f>
        <v>Rent</v>
      </c>
      <c r="D30" s="172"/>
      <c r="E30" s="172"/>
      <c r="F30" s="172"/>
      <c r="G30" s="172"/>
      <c r="H30" s="172"/>
      <c r="I30" s="172"/>
      <c r="J30" s="172"/>
      <c r="K30" s="172"/>
      <c r="L30" s="172"/>
      <c r="M30" s="172"/>
      <c r="N30" s="172"/>
      <c r="O30" s="172"/>
      <c r="P30" s="173">
        <f t="shared" si="9"/>
        <v>0</v>
      </c>
      <c r="Q30" s="82">
        <f t="shared" ca="1" si="1"/>
        <v>0</v>
      </c>
      <c r="R30" s="71">
        <f t="shared" ca="1" si="2"/>
        <v>0</v>
      </c>
      <c r="Y30" s="63"/>
      <c r="Z30" s="63"/>
      <c r="AM30" s="62"/>
    </row>
    <row r="31" spans="1:39" x14ac:dyDescent="0.2">
      <c r="A31" s="76">
        <f t="shared" si="7"/>
        <v>23</v>
      </c>
      <c r="B31" s="1"/>
      <c r="C31" s="123" t="str">
        <f>IF(AI$134,Budget_By_Month!C31,Quick_Budget!C31)</f>
        <v>Maintenance</v>
      </c>
      <c r="D31" s="172"/>
      <c r="E31" s="172"/>
      <c r="F31" s="172"/>
      <c r="G31" s="172"/>
      <c r="H31" s="172"/>
      <c r="I31" s="172"/>
      <c r="J31" s="172"/>
      <c r="K31" s="172"/>
      <c r="L31" s="172"/>
      <c r="M31" s="172"/>
      <c r="N31" s="172"/>
      <c r="O31" s="172"/>
      <c r="P31" s="173">
        <f t="shared" si="9"/>
        <v>0</v>
      </c>
      <c r="Q31" s="82">
        <f t="shared" ca="1" si="1"/>
        <v>0</v>
      </c>
      <c r="R31" s="71">
        <f t="shared" ca="1" si="2"/>
        <v>0</v>
      </c>
      <c r="Y31" s="63"/>
      <c r="Z31" s="63"/>
      <c r="AM31" s="62"/>
    </row>
    <row r="32" spans="1:39" x14ac:dyDescent="0.2">
      <c r="A32" s="76">
        <f t="shared" si="7"/>
        <v>24</v>
      </c>
      <c r="B32" s="1"/>
      <c r="C32" s="123" t="str">
        <f>IF(AI$134,Budget_By_Month!C32,Quick_Budget!C32)</f>
        <v>Insurance</v>
      </c>
      <c r="D32" s="172"/>
      <c r="E32" s="172"/>
      <c r="F32" s="172"/>
      <c r="G32" s="172"/>
      <c r="H32" s="172"/>
      <c r="I32" s="172"/>
      <c r="J32" s="172"/>
      <c r="K32" s="172"/>
      <c r="L32" s="172"/>
      <c r="M32" s="172"/>
      <c r="N32" s="172"/>
      <c r="O32" s="172"/>
      <c r="P32" s="173">
        <f t="shared" si="9"/>
        <v>0</v>
      </c>
      <c r="Q32" s="82">
        <f t="shared" ca="1" si="1"/>
        <v>0</v>
      </c>
      <c r="R32" s="71">
        <f t="shared" ca="1" si="2"/>
        <v>0</v>
      </c>
      <c r="Y32" s="63"/>
      <c r="Z32" s="63"/>
      <c r="AM32" s="62"/>
    </row>
    <row r="33" spans="1:39" x14ac:dyDescent="0.2">
      <c r="A33" s="76">
        <f t="shared" si="7"/>
        <v>25</v>
      </c>
      <c r="B33" s="1"/>
      <c r="C33" s="123" t="str">
        <f>IF(AI$134,Budget_By_Month!C33,Quick_Budget!C33)</f>
        <v>Furniture</v>
      </c>
      <c r="D33" s="172"/>
      <c r="E33" s="172"/>
      <c r="F33" s="172"/>
      <c r="G33" s="172"/>
      <c r="H33" s="172"/>
      <c r="I33" s="172"/>
      <c r="J33" s="172"/>
      <c r="K33" s="172"/>
      <c r="L33" s="172"/>
      <c r="M33" s="172"/>
      <c r="N33" s="172"/>
      <c r="O33" s="172"/>
      <c r="P33" s="173">
        <f t="shared" si="9"/>
        <v>0</v>
      </c>
      <c r="Q33" s="82">
        <f t="shared" ca="1" si="1"/>
        <v>0</v>
      </c>
      <c r="R33" s="71">
        <f t="shared" ca="1" si="2"/>
        <v>0</v>
      </c>
      <c r="Y33" s="63"/>
      <c r="Z33" s="63"/>
      <c r="AM33" s="62"/>
    </row>
    <row r="34" spans="1:39" x14ac:dyDescent="0.2">
      <c r="A34" s="76">
        <f t="shared" si="7"/>
        <v>26</v>
      </c>
      <c r="B34" s="1"/>
      <c r="C34" s="123" t="str">
        <f>IF(AI$134,Budget_By_Month!C34,Quick_Budget!C34)</f>
        <v>Household Supplies</v>
      </c>
      <c r="D34" s="172"/>
      <c r="E34" s="172"/>
      <c r="F34" s="172"/>
      <c r="G34" s="172"/>
      <c r="H34" s="172"/>
      <c r="I34" s="172"/>
      <c r="J34" s="172"/>
      <c r="K34" s="172"/>
      <c r="L34" s="172"/>
      <c r="M34" s="172"/>
      <c r="N34" s="172"/>
      <c r="O34" s="172"/>
      <c r="P34" s="173">
        <f t="shared" si="9"/>
        <v>0</v>
      </c>
      <c r="Q34" s="82">
        <f t="shared" ca="1" si="1"/>
        <v>0</v>
      </c>
      <c r="R34" s="71">
        <f t="shared" ca="1" si="2"/>
        <v>0</v>
      </c>
      <c r="Y34" s="63"/>
      <c r="Z34" s="63"/>
      <c r="AM34" s="62"/>
    </row>
    <row r="35" spans="1:39" x14ac:dyDescent="0.2">
      <c r="A35" s="76">
        <f t="shared" si="7"/>
        <v>27</v>
      </c>
      <c r="B35" s="1"/>
      <c r="C35" s="123" t="str">
        <f>IF(AI$134,Budget_By_Month!C35,Quick_Budget!C35)</f>
        <v>Real Estate Tax</v>
      </c>
      <c r="D35" s="172"/>
      <c r="E35" s="172"/>
      <c r="F35" s="172"/>
      <c r="G35" s="172"/>
      <c r="H35" s="172"/>
      <c r="I35" s="172"/>
      <c r="J35" s="172"/>
      <c r="K35" s="172"/>
      <c r="L35" s="172"/>
      <c r="M35" s="172"/>
      <c r="N35" s="172"/>
      <c r="O35" s="172"/>
      <c r="P35" s="173">
        <f t="shared" si="9"/>
        <v>0</v>
      </c>
      <c r="Q35" s="82">
        <f t="shared" ca="1" si="1"/>
        <v>0</v>
      </c>
      <c r="R35" s="71">
        <f t="shared" ca="1" si="2"/>
        <v>0</v>
      </c>
      <c r="Y35" s="63"/>
      <c r="Z35" s="63"/>
      <c r="AM35" s="62"/>
    </row>
    <row r="36" spans="1:39" x14ac:dyDescent="0.2">
      <c r="A36" s="76">
        <f t="shared" si="7"/>
        <v>28</v>
      </c>
      <c r="B36" s="1"/>
      <c r="C36" s="123" t="str">
        <f>IF(AI$134,Budget_By_Month!C36,Quick_Budget!C36)</f>
        <v>Other</v>
      </c>
      <c r="D36" s="172"/>
      <c r="E36" s="172"/>
      <c r="F36" s="172"/>
      <c r="G36" s="172"/>
      <c r="H36" s="172"/>
      <c r="I36" s="172"/>
      <c r="J36" s="172"/>
      <c r="K36" s="172"/>
      <c r="L36" s="172"/>
      <c r="M36" s="172"/>
      <c r="N36" s="172"/>
      <c r="O36" s="172"/>
      <c r="P36" s="173">
        <f t="shared" si="9"/>
        <v>0</v>
      </c>
      <c r="Q36" s="82">
        <f t="shared" ca="1" si="1"/>
        <v>0</v>
      </c>
      <c r="R36" s="71">
        <f t="shared" ca="1" si="2"/>
        <v>0</v>
      </c>
      <c r="Y36" s="63"/>
      <c r="Z36" s="63"/>
      <c r="AA36" s="63"/>
      <c r="AB36" s="63"/>
      <c r="AC36" s="63"/>
      <c r="AD36" s="63"/>
      <c r="AE36" s="63"/>
      <c r="AF36" s="63"/>
      <c r="AG36" s="63"/>
      <c r="AH36" s="63"/>
      <c r="AI36" s="110"/>
      <c r="AJ36" s="110"/>
      <c r="AK36" s="110"/>
      <c r="AL36" s="62"/>
      <c r="AM36" s="62"/>
    </row>
    <row r="37" spans="1:39" x14ac:dyDescent="0.2">
      <c r="A37" s="76">
        <f t="shared" si="7"/>
        <v>29</v>
      </c>
      <c r="B37" s="1"/>
      <c r="C37" s="123" t="str">
        <f>IF(AI$134,Budget_By_Month!C37,Quick_Budget!C37)</f>
        <v>Other</v>
      </c>
      <c r="D37" s="172"/>
      <c r="E37" s="172"/>
      <c r="F37" s="172"/>
      <c r="G37" s="172"/>
      <c r="H37" s="172"/>
      <c r="I37" s="172"/>
      <c r="J37" s="172"/>
      <c r="K37" s="172"/>
      <c r="L37" s="172"/>
      <c r="M37" s="172"/>
      <c r="N37" s="172"/>
      <c r="O37" s="172"/>
      <c r="P37" s="173">
        <f t="shared" si="9"/>
        <v>0</v>
      </c>
      <c r="Q37" s="82">
        <f t="shared" ca="1" si="1"/>
        <v>0</v>
      </c>
      <c r="R37" s="71">
        <f t="shared" ca="1" si="2"/>
        <v>0</v>
      </c>
      <c r="Y37" s="63"/>
      <c r="Z37" s="63"/>
      <c r="AA37" s="63"/>
      <c r="AB37" s="63"/>
      <c r="AC37" s="63"/>
      <c r="AD37" s="63"/>
      <c r="AE37" s="63"/>
      <c r="AF37" s="63"/>
      <c r="AG37" s="63"/>
      <c r="AH37" s="63"/>
      <c r="AI37" s="110"/>
      <c r="AJ37" s="110"/>
      <c r="AK37" s="110"/>
      <c r="AL37" s="62"/>
      <c r="AM37" s="62"/>
    </row>
    <row r="38" spans="1:39" x14ac:dyDescent="0.2">
      <c r="A38" s="76">
        <f t="shared" si="7"/>
        <v>30</v>
      </c>
      <c r="B38" s="1"/>
      <c r="C38" s="123" t="str">
        <f>IF(AI$134,Budget_By_Month!C38,Quick_Budget!C38)</f>
        <v>Other</v>
      </c>
      <c r="D38" s="172"/>
      <c r="E38" s="172"/>
      <c r="F38" s="172"/>
      <c r="G38" s="172"/>
      <c r="H38" s="172"/>
      <c r="I38" s="172"/>
      <c r="J38" s="172"/>
      <c r="K38" s="172"/>
      <c r="L38" s="172"/>
      <c r="M38" s="172"/>
      <c r="N38" s="172"/>
      <c r="O38" s="172"/>
      <c r="P38" s="173">
        <f t="shared" si="9"/>
        <v>0</v>
      </c>
      <c r="Q38" s="82">
        <f t="shared" ca="1" si="1"/>
        <v>0</v>
      </c>
      <c r="R38" s="71">
        <f t="shared" ca="1" si="2"/>
        <v>0</v>
      </c>
      <c r="Y38" s="63"/>
      <c r="Z38" s="63"/>
      <c r="AA38" s="63"/>
      <c r="AB38" s="63"/>
      <c r="AC38" s="63"/>
      <c r="AD38" s="63"/>
      <c r="AE38" s="63"/>
      <c r="AF38" s="63"/>
      <c r="AG38" s="63"/>
      <c r="AH38" s="63"/>
      <c r="AI38" s="110"/>
      <c r="AJ38" s="110"/>
      <c r="AK38" s="110"/>
      <c r="AL38" s="62"/>
      <c r="AM38" s="62"/>
    </row>
    <row r="39" spans="1:39" x14ac:dyDescent="0.2">
      <c r="A39" s="76">
        <f t="shared" si="7"/>
        <v>31</v>
      </c>
      <c r="B39" s="1"/>
      <c r="C39" s="123"/>
      <c r="D39" s="123"/>
      <c r="E39" s="123"/>
      <c r="F39" s="123"/>
      <c r="G39" s="123"/>
      <c r="H39" s="123"/>
      <c r="I39" s="123"/>
      <c r="J39" s="123"/>
      <c r="K39" s="123"/>
      <c r="L39" s="123"/>
      <c r="M39" s="123"/>
      <c r="N39" s="123"/>
      <c r="O39" s="123"/>
      <c r="P39" s="174"/>
      <c r="Q39" s="82">
        <f t="shared" ca="1" si="1"/>
        <v>0</v>
      </c>
      <c r="R39" s="71">
        <f t="shared" ca="1" si="2"/>
        <v>0</v>
      </c>
      <c r="Y39" s="63"/>
      <c r="Z39" s="63"/>
      <c r="AA39" s="63"/>
      <c r="AB39" s="63"/>
      <c r="AC39" s="63"/>
      <c r="AD39" s="63"/>
      <c r="AE39" s="63"/>
      <c r="AF39" s="63"/>
      <c r="AG39" s="63"/>
      <c r="AH39" s="63"/>
      <c r="AI39" s="110"/>
      <c r="AJ39" s="110"/>
      <c r="AK39" s="110"/>
      <c r="AL39" s="62"/>
      <c r="AM39" s="62"/>
    </row>
    <row r="40" spans="1:39" x14ac:dyDescent="0.2">
      <c r="A40" s="76">
        <f t="shared" si="7"/>
        <v>32</v>
      </c>
      <c r="B40" s="1"/>
      <c r="C40" s="169" t="str">
        <f>IF(AI$134,Budget_By_Month!C40,Quick_Budget!C40)</f>
        <v>Utilities</v>
      </c>
      <c r="D40" s="175">
        <f>SUM(D41:D50)</f>
        <v>0</v>
      </c>
      <c r="E40" s="175">
        <f>SUM(E41:E50)</f>
        <v>0</v>
      </c>
      <c r="F40" s="175">
        <f>SUM(F41:F50)</f>
        <v>0</v>
      </c>
      <c r="G40" s="175">
        <f t="shared" ref="G40:P40" si="10">SUM(G41:G50)</f>
        <v>0</v>
      </c>
      <c r="H40" s="175">
        <f t="shared" si="10"/>
        <v>0</v>
      </c>
      <c r="I40" s="175">
        <f t="shared" si="10"/>
        <v>0</v>
      </c>
      <c r="J40" s="175">
        <f t="shared" si="10"/>
        <v>0</v>
      </c>
      <c r="K40" s="175">
        <f t="shared" si="10"/>
        <v>0</v>
      </c>
      <c r="L40" s="175">
        <f t="shared" si="10"/>
        <v>0</v>
      </c>
      <c r="M40" s="175">
        <f t="shared" si="10"/>
        <v>0</v>
      </c>
      <c r="N40" s="175">
        <f t="shared" si="10"/>
        <v>0</v>
      </c>
      <c r="O40" s="175">
        <f t="shared" si="10"/>
        <v>0</v>
      </c>
      <c r="P40" s="176">
        <f t="shared" si="10"/>
        <v>0</v>
      </c>
      <c r="Q40" s="82">
        <f t="shared" ca="1" si="1"/>
        <v>0</v>
      </c>
      <c r="R40" s="71">
        <f t="shared" ca="1" si="2"/>
        <v>0</v>
      </c>
      <c r="Y40" s="63"/>
      <c r="Z40" s="63"/>
      <c r="AA40" s="63"/>
      <c r="AB40" s="63"/>
      <c r="AC40" s="63"/>
      <c r="AD40" s="63"/>
      <c r="AE40" s="63"/>
      <c r="AF40" s="63"/>
      <c r="AG40" s="63"/>
      <c r="AH40" s="63"/>
      <c r="AI40" s="110"/>
      <c r="AJ40" s="110"/>
      <c r="AK40" s="110"/>
      <c r="AL40" s="62"/>
      <c r="AM40" s="62"/>
    </row>
    <row r="41" spans="1:39" x14ac:dyDescent="0.2">
      <c r="A41" s="76">
        <f t="shared" si="7"/>
        <v>33</v>
      </c>
      <c r="B41" s="1"/>
      <c r="C41" s="123" t="str">
        <f>IF(AI$134,Budget_By_Month!C41,Quick_Budget!C41)</f>
        <v>Phone - Home</v>
      </c>
      <c r="D41" s="172"/>
      <c r="E41" s="172"/>
      <c r="F41" s="172"/>
      <c r="G41" s="172"/>
      <c r="H41" s="172"/>
      <c r="I41" s="172"/>
      <c r="J41" s="172"/>
      <c r="K41" s="172"/>
      <c r="L41" s="172"/>
      <c r="M41" s="172"/>
      <c r="N41" s="172"/>
      <c r="O41" s="172"/>
      <c r="P41" s="173">
        <f t="shared" ref="P41:P50" si="11">SUM(D41:O41)</f>
        <v>0</v>
      </c>
      <c r="Q41" s="82">
        <f t="shared" ca="1" si="1"/>
        <v>0</v>
      </c>
      <c r="R41" s="71">
        <f t="shared" ca="1" si="2"/>
        <v>0</v>
      </c>
      <c r="Y41" s="63"/>
      <c r="Z41" s="63"/>
      <c r="AA41" s="63"/>
      <c r="AB41" s="63"/>
      <c r="AC41" s="63"/>
      <c r="AD41" s="63"/>
      <c r="AE41" s="63"/>
      <c r="AF41" s="63"/>
      <c r="AG41" s="63"/>
      <c r="AH41" s="63"/>
      <c r="AI41" s="110"/>
      <c r="AJ41" s="110"/>
      <c r="AK41" s="110"/>
      <c r="AL41" s="62"/>
      <c r="AM41" s="62"/>
    </row>
    <row r="42" spans="1:39" x14ac:dyDescent="0.2">
      <c r="A42" s="76">
        <f t="shared" si="7"/>
        <v>34</v>
      </c>
      <c r="B42" s="1"/>
      <c r="C42" s="123" t="str">
        <f>IF(AI$134,Budget_By_Month!C42,Quick_Budget!C42)</f>
        <v>Phone - Cell</v>
      </c>
      <c r="D42" s="172"/>
      <c r="E42" s="172"/>
      <c r="F42" s="172"/>
      <c r="G42" s="172"/>
      <c r="H42" s="172"/>
      <c r="I42" s="172"/>
      <c r="J42" s="172"/>
      <c r="K42" s="172"/>
      <c r="L42" s="172"/>
      <c r="M42" s="172"/>
      <c r="N42" s="172"/>
      <c r="O42" s="172"/>
      <c r="P42" s="173">
        <f t="shared" si="11"/>
        <v>0</v>
      </c>
      <c r="Q42" s="82">
        <f t="shared" ca="1" si="1"/>
        <v>0</v>
      </c>
      <c r="R42" s="71">
        <f t="shared" ca="1" si="2"/>
        <v>0</v>
      </c>
      <c r="Y42" s="63"/>
      <c r="Z42" s="63"/>
      <c r="AA42" s="110"/>
      <c r="AB42" s="110"/>
      <c r="AC42" s="110"/>
      <c r="AD42" s="110"/>
      <c r="AE42" s="110"/>
      <c r="AF42" s="110"/>
      <c r="AG42" s="110"/>
      <c r="AH42" s="110"/>
      <c r="AI42" s="110"/>
      <c r="AJ42" s="110"/>
      <c r="AK42" s="110"/>
      <c r="AL42" s="62"/>
      <c r="AM42" s="62"/>
    </row>
    <row r="43" spans="1:39" x14ac:dyDescent="0.2">
      <c r="A43" s="76">
        <f t="shared" si="7"/>
        <v>35</v>
      </c>
      <c r="B43" s="1"/>
      <c r="C43" s="123" t="str">
        <f>IF(AI$134,Budget_By_Month!C43,Quick_Budget!C43)</f>
        <v>Cable</v>
      </c>
      <c r="D43" s="172"/>
      <c r="E43" s="172"/>
      <c r="F43" s="172"/>
      <c r="G43" s="172"/>
      <c r="H43" s="172"/>
      <c r="I43" s="172"/>
      <c r="J43" s="172"/>
      <c r="K43" s="172"/>
      <c r="L43" s="172"/>
      <c r="M43" s="172"/>
      <c r="N43" s="172"/>
      <c r="O43" s="172"/>
      <c r="P43" s="173">
        <f t="shared" si="11"/>
        <v>0</v>
      </c>
      <c r="Q43" s="82">
        <f t="shared" ca="1" si="1"/>
        <v>0</v>
      </c>
      <c r="R43" s="71">
        <f t="shared" ca="1" si="2"/>
        <v>0</v>
      </c>
      <c r="Y43" s="63"/>
      <c r="Z43" s="63"/>
      <c r="AA43" s="63"/>
      <c r="AB43" s="63"/>
      <c r="AC43" s="63"/>
      <c r="AD43" s="63"/>
      <c r="AE43" s="63"/>
      <c r="AF43" s="63"/>
      <c r="AG43" s="63"/>
      <c r="AH43" s="63"/>
      <c r="AI43" s="63"/>
      <c r="AJ43" s="63"/>
      <c r="AK43" s="63"/>
      <c r="AL43" s="62"/>
      <c r="AM43" s="62"/>
    </row>
    <row r="44" spans="1:39" x14ac:dyDescent="0.2">
      <c r="A44" s="76">
        <f t="shared" si="7"/>
        <v>36</v>
      </c>
      <c r="B44" s="1"/>
      <c r="C44" s="123" t="str">
        <f>IF(AI$134,Budget_By_Month!C44,Quick_Budget!C44)</f>
        <v>Gas</v>
      </c>
      <c r="D44" s="172"/>
      <c r="E44" s="172"/>
      <c r="F44" s="172"/>
      <c r="G44" s="172"/>
      <c r="H44" s="172"/>
      <c r="I44" s="172"/>
      <c r="J44" s="172"/>
      <c r="K44" s="172"/>
      <c r="L44" s="172"/>
      <c r="M44" s="172"/>
      <c r="N44" s="172"/>
      <c r="O44" s="172"/>
      <c r="P44" s="173">
        <f t="shared" si="11"/>
        <v>0</v>
      </c>
      <c r="Q44" s="82">
        <f t="shared" ca="1" si="1"/>
        <v>0</v>
      </c>
      <c r="R44" s="71">
        <f t="shared" ca="1" si="2"/>
        <v>0</v>
      </c>
      <c r="Y44" s="63"/>
      <c r="Z44" s="63"/>
      <c r="AA44" s="63"/>
      <c r="AB44" s="63"/>
      <c r="AC44" s="63"/>
      <c r="AD44" s="63"/>
      <c r="AE44" s="63"/>
      <c r="AF44" s="63"/>
      <c r="AG44" s="63"/>
      <c r="AH44" s="63"/>
      <c r="AI44" s="63"/>
      <c r="AJ44" s="63"/>
      <c r="AK44" s="63"/>
      <c r="AL44" s="62"/>
      <c r="AM44" s="62"/>
    </row>
    <row r="45" spans="1:39" x14ac:dyDescent="0.2">
      <c r="A45" s="76">
        <f t="shared" si="7"/>
        <v>37</v>
      </c>
      <c r="B45" s="1"/>
      <c r="C45" s="123" t="str">
        <f>IF(AI$134,Budget_By_Month!C45,Quick_Budget!C45)</f>
        <v>Other</v>
      </c>
      <c r="D45" s="172"/>
      <c r="E45" s="172"/>
      <c r="F45" s="172"/>
      <c r="G45" s="172"/>
      <c r="H45" s="172"/>
      <c r="I45" s="172"/>
      <c r="J45" s="172"/>
      <c r="K45" s="172"/>
      <c r="L45" s="172"/>
      <c r="M45" s="172"/>
      <c r="N45" s="172"/>
      <c r="O45" s="172"/>
      <c r="P45" s="173">
        <f t="shared" si="11"/>
        <v>0</v>
      </c>
      <c r="Q45" s="82">
        <f t="shared" ca="1" si="1"/>
        <v>0</v>
      </c>
      <c r="R45" s="71">
        <f t="shared" ca="1" si="2"/>
        <v>0</v>
      </c>
      <c r="Y45" s="63"/>
      <c r="Z45" s="63"/>
      <c r="AA45" s="63"/>
      <c r="AB45" s="63"/>
      <c r="AC45" s="63"/>
      <c r="AD45" s="63"/>
      <c r="AE45" s="63"/>
      <c r="AF45" s="63"/>
      <c r="AG45" s="63"/>
      <c r="AH45" s="63"/>
      <c r="AI45" s="63"/>
      <c r="AJ45" s="63"/>
      <c r="AK45" s="63"/>
      <c r="AL45" s="62"/>
      <c r="AM45" s="62"/>
    </row>
    <row r="46" spans="1:39" x14ac:dyDescent="0.2">
      <c r="A46" s="76">
        <f t="shared" si="7"/>
        <v>38</v>
      </c>
      <c r="B46" s="1"/>
      <c r="C46" s="123" t="str">
        <f>IF(AI$134,Budget_By_Month!C46,Quick_Budget!C46)</f>
        <v>Water</v>
      </c>
      <c r="D46" s="172"/>
      <c r="E46" s="172"/>
      <c r="F46" s="172"/>
      <c r="G46" s="172"/>
      <c r="H46" s="172"/>
      <c r="I46" s="172"/>
      <c r="J46" s="172"/>
      <c r="K46" s="172"/>
      <c r="L46" s="172"/>
      <c r="M46" s="172"/>
      <c r="N46" s="172"/>
      <c r="O46" s="172"/>
      <c r="P46" s="173">
        <f t="shared" si="11"/>
        <v>0</v>
      </c>
      <c r="Q46" s="82">
        <f t="shared" ca="1" si="1"/>
        <v>0</v>
      </c>
      <c r="R46" s="71">
        <f t="shared" ca="1" si="2"/>
        <v>0</v>
      </c>
      <c r="Y46" s="63"/>
      <c r="Z46" s="63"/>
      <c r="AA46" s="63"/>
      <c r="AB46" s="63"/>
      <c r="AC46" s="63"/>
      <c r="AD46" s="63"/>
      <c r="AE46" s="63"/>
      <c r="AF46" s="63"/>
      <c r="AG46" s="63"/>
      <c r="AH46" s="63"/>
      <c r="AI46" s="63"/>
      <c r="AJ46" s="63"/>
      <c r="AK46" s="63"/>
      <c r="AL46" s="62"/>
      <c r="AM46" s="62"/>
    </row>
    <row r="47" spans="1:39" x14ac:dyDescent="0.2">
      <c r="A47" s="76">
        <f t="shared" si="7"/>
        <v>39</v>
      </c>
      <c r="B47" s="1"/>
      <c r="C47" s="123" t="str">
        <f>IF(AI$134,Budget_By_Month!C47,Quick_Budget!C47)</f>
        <v>Electricity</v>
      </c>
      <c r="D47" s="172"/>
      <c r="E47" s="172"/>
      <c r="F47" s="172"/>
      <c r="G47" s="172"/>
      <c r="H47" s="172"/>
      <c r="I47" s="172"/>
      <c r="J47" s="172"/>
      <c r="K47" s="172"/>
      <c r="L47" s="172"/>
      <c r="M47" s="172"/>
      <c r="N47" s="172"/>
      <c r="O47" s="172"/>
      <c r="P47" s="173">
        <f t="shared" si="11"/>
        <v>0</v>
      </c>
      <c r="Q47" s="82">
        <f t="shared" ca="1" si="1"/>
        <v>0</v>
      </c>
      <c r="R47" s="71">
        <f t="shared" ca="1" si="2"/>
        <v>0</v>
      </c>
      <c r="Y47" s="63"/>
      <c r="Z47" s="63"/>
      <c r="AA47" s="63"/>
      <c r="AB47" s="63"/>
      <c r="AC47" s="63"/>
      <c r="AD47" s="63"/>
      <c r="AE47" s="63"/>
      <c r="AF47" s="63"/>
      <c r="AG47" s="63"/>
      <c r="AH47" s="63"/>
      <c r="AI47" s="63"/>
      <c r="AJ47" s="63"/>
      <c r="AK47" s="63"/>
      <c r="AL47" s="62"/>
      <c r="AM47" s="62"/>
    </row>
    <row r="48" spans="1:39" x14ac:dyDescent="0.2">
      <c r="A48" s="76">
        <f t="shared" si="7"/>
        <v>40</v>
      </c>
      <c r="B48" s="1"/>
      <c r="C48" s="123" t="str">
        <f>IF(AI$134,Budget_By_Month!C48,Quick_Budget!C48)</f>
        <v>Internet</v>
      </c>
      <c r="D48" s="172"/>
      <c r="E48" s="172"/>
      <c r="F48" s="172"/>
      <c r="G48" s="172"/>
      <c r="H48" s="172"/>
      <c r="I48" s="172"/>
      <c r="J48" s="172"/>
      <c r="K48" s="172"/>
      <c r="L48" s="172"/>
      <c r="M48" s="172"/>
      <c r="N48" s="172"/>
      <c r="O48" s="172"/>
      <c r="P48" s="173">
        <f t="shared" si="11"/>
        <v>0</v>
      </c>
      <c r="Q48" s="82">
        <f t="shared" ca="1" si="1"/>
        <v>0</v>
      </c>
      <c r="R48" s="71">
        <f t="shared" ca="1" si="2"/>
        <v>0</v>
      </c>
      <c r="Y48" s="63"/>
      <c r="Z48" s="63"/>
      <c r="AA48" s="63"/>
      <c r="AB48" s="63"/>
      <c r="AC48" s="63"/>
      <c r="AD48" s="63"/>
      <c r="AE48" s="63"/>
      <c r="AF48" s="63"/>
      <c r="AG48" s="63"/>
      <c r="AH48" s="63"/>
      <c r="AI48" s="63"/>
      <c r="AJ48" s="63"/>
      <c r="AK48" s="63"/>
      <c r="AL48" s="62"/>
      <c r="AM48" s="62"/>
    </row>
    <row r="49" spans="1:39" x14ac:dyDescent="0.2">
      <c r="A49" s="76">
        <f t="shared" si="7"/>
        <v>41</v>
      </c>
      <c r="B49" s="1"/>
      <c r="C49" s="123" t="str">
        <f>IF(AI$134,Budget_By_Month!C49,Quick_Budget!C49)</f>
        <v>Other</v>
      </c>
      <c r="D49" s="172"/>
      <c r="E49" s="172"/>
      <c r="F49" s="172"/>
      <c r="G49" s="172"/>
      <c r="H49" s="172"/>
      <c r="I49" s="172"/>
      <c r="J49" s="172"/>
      <c r="K49" s="172"/>
      <c r="L49" s="172"/>
      <c r="M49" s="172"/>
      <c r="N49" s="172"/>
      <c r="O49" s="172"/>
      <c r="P49" s="173">
        <f t="shared" si="11"/>
        <v>0</v>
      </c>
      <c r="Q49" s="82">
        <f t="shared" ca="1" si="1"/>
        <v>0</v>
      </c>
      <c r="R49" s="71">
        <f t="shared" ca="1" si="2"/>
        <v>0</v>
      </c>
      <c r="Y49" s="63"/>
      <c r="Z49" s="63"/>
      <c r="AA49" s="63"/>
      <c r="AB49" s="63"/>
      <c r="AC49" s="63"/>
      <c r="AD49" s="63"/>
      <c r="AE49" s="63"/>
      <c r="AF49" s="63"/>
      <c r="AG49" s="63"/>
      <c r="AH49" s="63"/>
      <c r="AI49" s="63"/>
      <c r="AJ49" s="63"/>
      <c r="AK49" s="63"/>
      <c r="AL49" s="62"/>
      <c r="AM49" s="62"/>
    </row>
    <row r="50" spans="1:39" x14ac:dyDescent="0.2">
      <c r="A50" s="76">
        <f t="shared" si="7"/>
        <v>42</v>
      </c>
      <c r="B50" s="1"/>
      <c r="C50" s="123" t="str">
        <f>IF(AI$134,Budget_By_Month!C50,Quick_Budget!C50)</f>
        <v>Other</v>
      </c>
      <c r="D50" s="172"/>
      <c r="E50" s="172"/>
      <c r="F50" s="172"/>
      <c r="G50" s="172"/>
      <c r="H50" s="172"/>
      <c r="I50" s="172"/>
      <c r="J50" s="172"/>
      <c r="K50" s="172"/>
      <c r="L50" s="172"/>
      <c r="M50" s="172"/>
      <c r="N50" s="172"/>
      <c r="O50" s="172"/>
      <c r="P50" s="173">
        <f t="shared" si="11"/>
        <v>0</v>
      </c>
      <c r="Q50" s="82">
        <f t="shared" ca="1" si="1"/>
        <v>0</v>
      </c>
      <c r="R50" s="71">
        <f t="shared" ca="1" si="2"/>
        <v>0</v>
      </c>
      <c r="Y50" s="63"/>
      <c r="Z50" s="63"/>
      <c r="AA50" s="63"/>
      <c r="AB50" s="63"/>
      <c r="AC50" s="63"/>
      <c r="AD50" s="63"/>
      <c r="AE50" s="63"/>
      <c r="AF50" s="63"/>
      <c r="AG50" s="63"/>
      <c r="AH50" s="63"/>
      <c r="AI50" s="63"/>
      <c r="AJ50" s="63"/>
      <c r="AK50" s="63"/>
      <c r="AL50" s="62"/>
      <c r="AM50" s="62"/>
    </row>
    <row r="51" spans="1:39" x14ac:dyDescent="0.2">
      <c r="A51" s="76">
        <f t="shared" si="7"/>
        <v>43</v>
      </c>
      <c r="B51" s="1"/>
      <c r="C51" s="123"/>
      <c r="D51" s="123"/>
      <c r="E51" s="123"/>
      <c r="F51" s="123"/>
      <c r="G51" s="123"/>
      <c r="H51" s="123"/>
      <c r="I51" s="123"/>
      <c r="J51" s="123"/>
      <c r="K51" s="123"/>
      <c r="L51" s="123"/>
      <c r="M51" s="123"/>
      <c r="N51" s="123"/>
      <c r="O51" s="123"/>
      <c r="P51" s="174"/>
      <c r="Q51" s="82">
        <f t="shared" ca="1" si="1"/>
        <v>0</v>
      </c>
      <c r="R51" s="71">
        <f t="shared" ca="1" si="2"/>
        <v>0</v>
      </c>
      <c r="Y51" s="63"/>
      <c r="Z51" s="63"/>
      <c r="AA51" s="63"/>
      <c r="AB51" s="63"/>
      <c r="AC51" s="63"/>
      <c r="AD51" s="63"/>
      <c r="AE51" s="63"/>
      <c r="AF51" s="63"/>
      <c r="AG51" s="63"/>
      <c r="AH51" s="63"/>
      <c r="AI51" s="63"/>
      <c r="AJ51" s="63"/>
      <c r="AK51" s="63"/>
      <c r="AL51" s="62"/>
      <c r="AM51" s="62"/>
    </row>
    <row r="52" spans="1:39" x14ac:dyDescent="0.2">
      <c r="A52" s="76">
        <f t="shared" si="7"/>
        <v>44</v>
      </c>
      <c r="B52" s="1"/>
      <c r="C52" s="169" t="str">
        <f>IF(AI$134,Budget_By_Month!C52,Quick_Budget!C52)</f>
        <v>Health</v>
      </c>
      <c r="D52" s="175">
        <f>SUM(D53:D62)</f>
        <v>0</v>
      </c>
      <c r="E52" s="175">
        <f>SUM(E53:E62)</f>
        <v>0</v>
      </c>
      <c r="F52" s="175">
        <f>SUM(F53:F62)</f>
        <v>0</v>
      </c>
      <c r="G52" s="175">
        <f t="shared" ref="G52:P52" si="12">SUM(G53:G62)</f>
        <v>0</v>
      </c>
      <c r="H52" s="175">
        <f t="shared" si="12"/>
        <v>0</v>
      </c>
      <c r="I52" s="175">
        <f t="shared" si="12"/>
        <v>0</v>
      </c>
      <c r="J52" s="175">
        <f t="shared" si="12"/>
        <v>0</v>
      </c>
      <c r="K52" s="175">
        <f t="shared" si="12"/>
        <v>0</v>
      </c>
      <c r="L52" s="175">
        <f t="shared" si="12"/>
        <v>0</v>
      </c>
      <c r="M52" s="175">
        <f t="shared" si="12"/>
        <v>0</v>
      </c>
      <c r="N52" s="175">
        <f t="shared" si="12"/>
        <v>0</v>
      </c>
      <c r="O52" s="175">
        <f t="shared" si="12"/>
        <v>0</v>
      </c>
      <c r="P52" s="176">
        <f t="shared" si="12"/>
        <v>0</v>
      </c>
      <c r="Q52" s="82">
        <f t="shared" ca="1" si="1"/>
        <v>0</v>
      </c>
      <c r="R52" s="71">
        <f t="shared" ca="1" si="2"/>
        <v>0</v>
      </c>
      <c r="Y52" s="63"/>
      <c r="Z52" s="63"/>
      <c r="AA52" s="63"/>
      <c r="AB52" s="63"/>
      <c r="AC52" s="63"/>
      <c r="AD52" s="63"/>
      <c r="AE52" s="63"/>
      <c r="AF52" s="63"/>
      <c r="AG52" s="63"/>
      <c r="AH52" s="63"/>
      <c r="AI52" s="63"/>
      <c r="AJ52" s="63"/>
      <c r="AK52" s="63"/>
      <c r="AL52" s="62"/>
      <c r="AM52" s="62"/>
    </row>
    <row r="53" spans="1:39" x14ac:dyDescent="0.2">
      <c r="A53" s="76">
        <f t="shared" si="7"/>
        <v>45</v>
      </c>
      <c r="B53" s="1"/>
      <c r="C53" s="123" t="str">
        <f>IF(AI$134,Budget_By_Month!C53,Quick_Budget!C53)</f>
        <v>Dental</v>
      </c>
      <c r="D53" s="177"/>
      <c r="E53" s="177"/>
      <c r="F53" s="177"/>
      <c r="G53" s="177"/>
      <c r="H53" s="177"/>
      <c r="I53" s="177"/>
      <c r="J53" s="177"/>
      <c r="K53" s="177"/>
      <c r="L53" s="177"/>
      <c r="M53" s="177"/>
      <c r="N53" s="177"/>
      <c r="O53" s="177"/>
      <c r="P53" s="173">
        <f t="shared" ref="P53:P62" si="13">SUM(D53:O53)</f>
        <v>0</v>
      </c>
      <c r="Q53" s="82">
        <f t="shared" ca="1" si="1"/>
        <v>0</v>
      </c>
      <c r="R53" s="71">
        <f t="shared" ca="1" si="2"/>
        <v>0</v>
      </c>
      <c r="Y53" s="63"/>
      <c r="Z53" s="63"/>
      <c r="AA53" s="63"/>
      <c r="AB53" s="63"/>
      <c r="AC53" s="63"/>
      <c r="AD53" s="63"/>
      <c r="AE53" s="63"/>
      <c r="AF53" s="63"/>
      <c r="AG53" s="63"/>
      <c r="AH53" s="63"/>
      <c r="AI53" s="63"/>
      <c r="AJ53" s="63"/>
      <c r="AK53" s="63"/>
      <c r="AL53" s="62"/>
      <c r="AM53" s="62"/>
    </row>
    <row r="54" spans="1:39" x14ac:dyDescent="0.2">
      <c r="A54" s="76">
        <f t="shared" si="7"/>
        <v>46</v>
      </c>
      <c r="B54" s="1"/>
      <c r="C54" s="123" t="str">
        <f>IF(AI$134,Budget_By_Month!C54,Quick_Budget!C54)</f>
        <v>Medical</v>
      </c>
      <c r="D54" s="177"/>
      <c r="E54" s="177"/>
      <c r="F54" s="177"/>
      <c r="G54" s="177"/>
      <c r="H54" s="177"/>
      <c r="I54" s="177"/>
      <c r="J54" s="177"/>
      <c r="K54" s="177"/>
      <c r="L54" s="177"/>
      <c r="M54" s="177"/>
      <c r="N54" s="177"/>
      <c r="O54" s="177"/>
      <c r="P54" s="173">
        <f t="shared" si="13"/>
        <v>0</v>
      </c>
      <c r="Q54" s="82">
        <f t="shared" ca="1" si="1"/>
        <v>0</v>
      </c>
      <c r="R54" s="71">
        <f t="shared" ca="1" si="2"/>
        <v>0</v>
      </c>
      <c r="Y54" s="63"/>
      <c r="Z54" s="63"/>
      <c r="AA54" s="63"/>
      <c r="AB54" s="63"/>
      <c r="AC54" s="63"/>
      <c r="AD54" s="63"/>
      <c r="AE54" s="63"/>
      <c r="AF54" s="63"/>
      <c r="AG54" s="63"/>
      <c r="AH54" s="63"/>
      <c r="AI54" s="63"/>
      <c r="AJ54" s="63"/>
      <c r="AK54" s="63"/>
      <c r="AL54" s="62"/>
      <c r="AM54" s="62"/>
    </row>
    <row r="55" spans="1:39" x14ac:dyDescent="0.2">
      <c r="A55" s="76"/>
      <c r="B55" s="1"/>
      <c r="C55" s="123" t="str">
        <f>IF(AI$134,Budget_By_Month!C55,Quick_Budget!C55)</f>
        <v>Medication</v>
      </c>
      <c r="D55" s="177"/>
      <c r="E55" s="177"/>
      <c r="F55" s="177"/>
      <c r="G55" s="177"/>
      <c r="H55" s="177"/>
      <c r="I55" s="177"/>
      <c r="J55" s="177"/>
      <c r="K55" s="177"/>
      <c r="L55" s="177"/>
      <c r="M55" s="177"/>
      <c r="N55" s="177"/>
      <c r="O55" s="177"/>
      <c r="P55" s="173">
        <f t="shared" si="13"/>
        <v>0</v>
      </c>
      <c r="Q55" s="82">
        <f t="shared" ca="1" si="1"/>
        <v>0</v>
      </c>
      <c r="R55" s="71">
        <f t="shared" ca="1" si="2"/>
        <v>0</v>
      </c>
      <c r="Y55" s="63"/>
      <c r="Z55" s="63"/>
      <c r="AA55" s="63"/>
      <c r="AB55" s="63"/>
      <c r="AC55" s="63"/>
      <c r="AD55" s="63"/>
      <c r="AE55" s="63"/>
      <c r="AF55" s="63"/>
      <c r="AG55" s="63"/>
      <c r="AH55" s="63"/>
      <c r="AI55" s="63"/>
      <c r="AJ55" s="63"/>
      <c r="AK55" s="63"/>
      <c r="AL55" s="62"/>
      <c r="AM55" s="62"/>
    </row>
    <row r="56" spans="1:39" x14ac:dyDescent="0.2">
      <c r="A56" s="76"/>
      <c r="B56" s="1"/>
      <c r="C56" s="123" t="str">
        <f>IF(AI$134,Budget_By_Month!C56,Quick_Budget!C56)</f>
        <v>Vision/contacts</v>
      </c>
      <c r="D56" s="177"/>
      <c r="E56" s="177"/>
      <c r="F56" s="177"/>
      <c r="G56" s="177"/>
      <c r="H56" s="177"/>
      <c r="I56" s="177"/>
      <c r="J56" s="177"/>
      <c r="K56" s="177"/>
      <c r="L56" s="177"/>
      <c r="M56" s="177"/>
      <c r="N56" s="177"/>
      <c r="O56" s="177"/>
      <c r="P56" s="173">
        <f t="shared" si="13"/>
        <v>0</v>
      </c>
      <c r="Q56" s="82">
        <f t="shared" ca="1" si="1"/>
        <v>0</v>
      </c>
      <c r="R56" s="71">
        <f t="shared" ca="1" si="2"/>
        <v>0</v>
      </c>
      <c r="Y56" s="63"/>
      <c r="Z56" s="63"/>
      <c r="AA56" s="63"/>
      <c r="AB56" s="63"/>
      <c r="AC56" s="63"/>
      <c r="AD56" s="63"/>
      <c r="AE56" s="63"/>
      <c r="AF56" s="63"/>
      <c r="AG56" s="63"/>
      <c r="AH56" s="63"/>
      <c r="AI56" s="63"/>
      <c r="AJ56" s="63"/>
      <c r="AK56" s="63"/>
      <c r="AL56" s="62"/>
      <c r="AM56" s="62"/>
    </row>
    <row r="57" spans="1:39" x14ac:dyDescent="0.2">
      <c r="A57" s="76"/>
      <c r="B57" s="1"/>
      <c r="C57" s="123" t="str">
        <f>IF(AI$134,Budget_By_Month!C57,Quick_Budget!C57)</f>
        <v>Life Insurance</v>
      </c>
      <c r="D57" s="177"/>
      <c r="E57" s="177"/>
      <c r="F57" s="177"/>
      <c r="G57" s="177"/>
      <c r="H57" s="177"/>
      <c r="I57" s="177"/>
      <c r="J57" s="177"/>
      <c r="K57" s="177"/>
      <c r="L57" s="177"/>
      <c r="M57" s="177"/>
      <c r="N57" s="177"/>
      <c r="O57" s="177"/>
      <c r="P57" s="173">
        <f t="shared" si="13"/>
        <v>0</v>
      </c>
      <c r="Q57" s="82">
        <f t="shared" ca="1" si="1"/>
        <v>0</v>
      </c>
      <c r="R57" s="71">
        <f t="shared" ca="1" si="2"/>
        <v>0</v>
      </c>
      <c r="Y57" s="63"/>
      <c r="Z57" s="63"/>
      <c r="AA57" s="63"/>
      <c r="AB57" s="63"/>
      <c r="AC57" s="63"/>
      <c r="AD57" s="63"/>
      <c r="AE57" s="63"/>
      <c r="AF57" s="63"/>
      <c r="AG57" s="63"/>
      <c r="AH57" s="63"/>
      <c r="AI57" s="63"/>
      <c r="AJ57" s="63"/>
      <c r="AK57" s="63"/>
      <c r="AL57" s="62"/>
      <c r="AM57" s="62"/>
    </row>
    <row r="58" spans="1:39" x14ac:dyDescent="0.2">
      <c r="A58" s="76">
        <f>A54+1</f>
        <v>47</v>
      </c>
      <c r="B58" s="1"/>
      <c r="C58" s="123" t="str">
        <f>IF(AI$134,Budget_By_Month!C58,Quick_Budget!C58)</f>
        <v>Other</v>
      </c>
      <c r="D58" s="177"/>
      <c r="E58" s="177"/>
      <c r="F58" s="177"/>
      <c r="G58" s="177"/>
      <c r="H58" s="177"/>
      <c r="I58" s="177"/>
      <c r="J58" s="177"/>
      <c r="K58" s="177"/>
      <c r="L58" s="177"/>
      <c r="M58" s="177"/>
      <c r="N58" s="177"/>
      <c r="O58" s="177"/>
      <c r="P58" s="173">
        <f t="shared" si="13"/>
        <v>0</v>
      </c>
      <c r="Q58" s="82">
        <f t="shared" ca="1" si="1"/>
        <v>0</v>
      </c>
      <c r="R58" s="71">
        <f t="shared" ca="1" si="2"/>
        <v>0</v>
      </c>
      <c r="Y58" s="63"/>
      <c r="Z58" s="63"/>
      <c r="AA58" s="63"/>
      <c r="AB58" s="63"/>
      <c r="AC58" s="63"/>
      <c r="AD58" s="63"/>
      <c r="AE58" s="63"/>
      <c r="AF58" s="63"/>
      <c r="AG58" s="63"/>
      <c r="AH58" s="63"/>
      <c r="AI58" s="63"/>
      <c r="AJ58" s="63"/>
      <c r="AK58" s="63"/>
      <c r="AL58" s="62"/>
      <c r="AM58" s="62"/>
    </row>
    <row r="59" spans="1:39" x14ac:dyDescent="0.2">
      <c r="A59" s="76">
        <f t="shared" si="7"/>
        <v>48</v>
      </c>
      <c r="B59" s="1"/>
      <c r="C59" s="123" t="str">
        <f>IF(AI$134,Budget_By_Month!C59,Quick_Budget!C59)</f>
        <v>Other</v>
      </c>
      <c r="D59" s="177"/>
      <c r="E59" s="177"/>
      <c r="F59" s="177"/>
      <c r="G59" s="177"/>
      <c r="H59" s="177"/>
      <c r="I59" s="177"/>
      <c r="J59" s="177"/>
      <c r="K59" s="177"/>
      <c r="L59" s="177"/>
      <c r="M59" s="177"/>
      <c r="N59" s="177"/>
      <c r="O59" s="177"/>
      <c r="P59" s="173">
        <f t="shared" si="13"/>
        <v>0</v>
      </c>
      <c r="Q59" s="82">
        <f t="shared" ca="1" si="1"/>
        <v>0</v>
      </c>
      <c r="R59" s="71">
        <f t="shared" ca="1" si="2"/>
        <v>0</v>
      </c>
      <c r="Y59" s="63"/>
      <c r="Z59" s="63"/>
      <c r="AA59" s="63"/>
      <c r="AB59" s="63"/>
      <c r="AC59" s="63"/>
      <c r="AD59" s="63"/>
      <c r="AE59" s="63"/>
      <c r="AF59" s="63"/>
      <c r="AG59" s="63"/>
      <c r="AH59" s="63"/>
      <c r="AI59" s="63"/>
      <c r="AJ59" s="63"/>
      <c r="AK59" s="63"/>
      <c r="AL59" s="62"/>
      <c r="AM59" s="62"/>
    </row>
    <row r="60" spans="1:39" x14ac:dyDescent="0.2">
      <c r="A60" s="76">
        <f t="shared" si="7"/>
        <v>49</v>
      </c>
      <c r="B60" s="1"/>
      <c r="C60" s="123" t="str">
        <f>IF(AI$134,Budget_By_Month!C60,Quick_Budget!C60)</f>
        <v>Other</v>
      </c>
      <c r="D60" s="177"/>
      <c r="E60" s="177"/>
      <c r="F60" s="177"/>
      <c r="G60" s="177"/>
      <c r="H60" s="177"/>
      <c r="I60" s="177"/>
      <c r="J60" s="177"/>
      <c r="K60" s="177"/>
      <c r="L60" s="177"/>
      <c r="M60" s="177"/>
      <c r="N60" s="177"/>
      <c r="O60" s="177"/>
      <c r="P60" s="173">
        <f t="shared" si="13"/>
        <v>0</v>
      </c>
      <c r="Q60" s="82">
        <f t="shared" ca="1" si="1"/>
        <v>0</v>
      </c>
      <c r="R60" s="71">
        <f t="shared" ca="1" si="2"/>
        <v>0</v>
      </c>
      <c r="Y60" s="63"/>
      <c r="Z60" s="63"/>
      <c r="AA60" s="63"/>
      <c r="AB60" s="63"/>
      <c r="AC60" s="63"/>
      <c r="AD60" s="63"/>
      <c r="AE60" s="63"/>
      <c r="AF60" s="63"/>
      <c r="AG60" s="63"/>
      <c r="AH60" s="63"/>
      <c r="AI60" s="63"/>
      <c r="AJ60" s="63"/>
      <c r="AK60" s="63"/>
      <c r="AL60" s="62"/>
      <c r="AM60" s="62"/>
    </row>
    <row r="61" spans="1:39" x14ac:dyDescent="0.2">
      <c r="A61" s="76">
        <f t="shared" si="7"/>
        <v>50</v>
      </c>
      <c r="B61" s="1"/>
      <c r="C61" s="123" t="str">
        <f>IF(AI$134,Budget_By_Month!C61,Quick_Budget!C61)</f>
        <v>Other</v>
      </c>
      <c r="D61" s="177"/>
      <c r="E61" s="177"/>
      <c r="F61" s="177"/>
      <c r="G61" s="177"/>
      <c r="H61" s="177"/>
      <c r="I61" s="177"/>
      <c r="J61" s="177"/>
      <c r="K61" s="177"/>
      <c r="L61" s="177"/>
      <c r="M61" s="177"/>
      <c r="N61" s="177"/>
      <c r="O61" s="177"/>
      <c r="P61" s="173">
        <f t="shared" si="13"/>
        <v>0</v>
      </c>
      <c r="Q61" s="82">
        <f t="shared" ca="1" si="1"/>
        <v>0</v>
      </c>
      <c r="R61" s="71">
        <f t="shared" ca="1" si="2"/>
        <v>0</v>
      </c>
      <c r="Y61" s="63"/>
      <c r="Z61" s="63"/>
      <c r="AA61" s="63"/>
      <c r="AB61" s="63"/>
      <c r="AC61" s="63"/>
      <c r="AD61" s="63"/>
      <c r="AE61" s="63"/>
      <c r="AF61" s="63"/>
      <c r="AG61" s="63"/>
      <c r="AH61" s="63"/>
      <c r="AI61" s="63"/>
      <c r="AJ61" s="63"/>
      <c r="AK61" s="63"/>
      <c r="AL61" s="62"/>
      <c r="AM61" s="62"/>
    </row>
    <row r="62" spans="1:39" x14ac:dyDescent="0.2">
      <c r="A62" s="76">
        <f t="shared" si="7"/>
        <v>51</v>
      </c>
      <c r="B62" s="1"/>
      <c r="C62" s="123" t="str">
        <f>IF(AI$134,Budget_By_Month!C62,Quick_Budget!C62)</f>
        <v>Other</v>
      </c>
      <c r="D62" s="177"/>
      <c r="E62" s="177"/>
      <c r="F62" s="177"/>
      <c r="G62" s="177"/>
      <c r="H62" s="177"/>
      <c r="I62" s="177"/>
      <c r="J62" s="177"/>
      <c r="K62" s="177"/>
      <c r="L62" s="177"/>
      <c r="M62" s="177"/>
      <c r="N62" s="177"/>
      <c r="O62" s="177"/>
      <c r="P62" s="173">
        <f t="shared" si="13"/>
        <v>0</v>
      </c>
      <c r="Q62" s="82">
        <f t="shared" ca="1" si="1"/>
        <v>0</v>
      </c>
      <c r="R62" s="71">
        <f t="shared" ca="1" si="2"/>
        <v>0</v>
      </c>
      <c r="Y62" s="63"/>
      <c r="Z62" s="63"/>
      <c r="AA62" s="63"/>
      <c r="AB62" s="63"/>
      <c r="AC62" s="63"/>
      <c r="AD62" s="63"/>
      <c r="AE62" s="63"/>
      <c r="AF62" s="63"/>
      <c r="AG62" s="63"/>
      <c r="AH62" s="63"/>
      <c r="AI62" s="63"/>
      <c r="AJ62" s="63"/>
      <c r="AK62" s="63"/>
      <c r="AL62" s="62"/>
      <c r="AM62" s="62"/>
    </row>
    <row r="63" spans="1:39" x14ac:dyDescent="0.2">
      <c r="A63" s="76">
        <f t="shared" si="7"/>
        <v>52</v>
      </c>
      <c r="B63" s="1"/>
      <c r="C63" s="123"/>
      <c r="D63" s="123"/>
      <c r="E63" s="123"/>
      <c r="F63" s="123"/>
      <c r="G63" s="123"/>
      <c r="H63" s="123"/>
      <c r="I63" s="123"/>
      <c r="J63" s="123"/>
      <c r="K63" s="123"/>
      <c r="L63" s="123"/>
      <c r="M63" s="123"/>
      <c r="N63" s="123"/>
      <c r="O63" s="123"/>
      <c r="P63" s="173"/>
      <c r="Q63" s="82">
        <f t="shared" ca="1" si="1"/>
        <v>0</v>
      </c>
      <c r="R63" s="71">
        <f t="shared" ca="1" si="2"/>
        <v>0</v>
      </c>
      <c r="Y63" s="63"/>
      <c r="Z63" s="63"/>
      <c r="AA63" s="63"/>
      <c r="AB63" s="63"/>
      <c r="AC63" s="63"/>
      <c r="AD63" s="63"/>
      <c r="AE63" s="63"/>
      <c r="AF63" s="63"/>
      <c r="AG63" s="63"/>
      <c r="AH63" s="63"/>
      <c r="AI63" s="63"/>
      <c r="AJ63" s="63"/>
      <c r="AK63" s="63"/>
      <c r="AL63" s="62"/>
      <c r="AM63" s="62"/>
    </row>
    <row r="64" spans="1:39" x14ac:dyDescent="0.2">
      <c r="A64" s="76">
        <f t="shared" si="7"/>
        <v>53</v>
      </c>
      <c r="B64" s="1"/>
      <c r="C64" s="169" t="str">
        <f>IF(AI$134,Budget_By_Month!C64,Quick_Budget!C64)</f>
        <v>Entertainment</v>
      </c>
      <c r="D64" s="175">
        <f>SUM(D65:D74)</f>
        <v>0</v>
      </c>
      <c r="E64" s="175">
        <f>SUM(E65:E74)</f>
        <v>0</v>
      </c>
      <c r="F64" s="175">
        <f>SUM(F65:F74)</f>
        <v>0</v>
      </c>
      <c r="G64" s="175">
        <f t="shared" ref="G64:P64" si="14">SUM(G65:G74)</f>
        <v>0</v>
      </c>
      <c r="H64" s="175">
        <f t="shared" si="14"/>
        <v>0</v>
      </c>
      <c r="I64" s="175">
        <f t="shared" si="14"/>
        <v>0</v>
      </c>
      <c r="J64" s="175">
        <f t="shared" si="14"/>
        <v>0</v>
      </c>
      <c r="K64" s="175">
        <f t="shared" si="14"/>
        <v>0</v>
      </c>
      <c r="L64" s="175">
        <f t="shared" si="14"/>
        <v>0</v>
      </c>
      <c r="M64" s="175">
        <f t="shared" si="14"/>
        <v>0</v>
      </c>
      <c r="N64" s="175">
        <f t="shared" si="14"/>
        <v>0</v>
      </c>
      <c r="O64" s="175">
        <f t="shared" si="14"/>
        <v>0</v>
      </c>
      <c r="P64" s="176">
        <f t="shared" si="14"/>
        <v>0</v>
      </c>
      <c r="Q64" s="82">
        <f t="shared" ca="1" si="1"/>
        <v>0</v>
      </c>
      <c r="R64" s="71">
        <f t="shared" ca="1" si="2"/>
        <v>0</v>
      </c>
      <c r="Y64" s="63"/>
      <c r="Z64" s="63"/>
      <c r="AA64" s="63"/>
      <c r="AB64" s="63"/>
      <c r="AC64" s="63"/>
      <c r="AD64" s="63"/>
      <c r="AE64" s="63"/>
      <c r="AF64" s="63"/>
      <c r="AG64" s="63"/>
      <c r="AH64" s="63"/>
      <c r="AI64" s="63"/>
      <c r="AJ64" s="63"/>
      <c r="AK64" s="63"/>
      <c r="AL64" s="62"/>
      <c r="AM64" s="62"/>
    </row>
    <row r="65" spans="1:39" x14ac:dyDescent="0.2">
      <c r="A65" s="76">
        <f t="shared" si="7"/>
        <v>54</v>
      </c>
      <c r="B65" s="1"/>
      <c r="C65" s="123" t="str">
        <f>IF(AI$134,Budget_By_Month!C65,Quick_Budget!C65)</f>
        <v>Memberships</v>
      </c>
      <c r="D65" s="177"/>
      <c r="E65" s="177"/>
      <c r="F65" s="177"/>
      <c r="G65" s="177"/>
      <c r="H65" s="177"/>
      <c r="I65" s="177"/>
      <c r="J65" s="177"/>
      <c r="K65" s="177"/>
      <c r="L65" s="177"/>
      <c r="M65" s="177"/>
      <c r="N65" s="177"/>
      <c r="O65" s="177"/>
      <c r="P65" s="173">
        <f t="shared" ref="P65:P74" si="15">SUM(D65:O65)</f>
        <v>0</v>
      </c>
      <c r="Q65" s="82">
        <f t="shared" ca="1" si="1"/>
        <v>0</v>
      </c>
      <c r="R65" s="71">
        <f t="shared" ca="1" si="2"/>
        <v>0</v>
      </c>
      <c r="Y65" s="63"/>
      <c r="Z65" s="63"/>
      <c r="AA65" s="63"/>
      <c r="AB65" s="63"/>
      <c r="AC65" s="63"/>
      <c r="AD65" s="63"/>
      <c r="AE65" s="63"/>
      <c r="AF65" s="63"/>
      <c r="AG65" s="63"/>
      <c r="AH65" s="63"/>
      <c r="AI65" s="63"/>
      <c r="AJ65" s="63"/>
      <c r="AK65" s="63"/>
      <c r="AL65" s="62"/>
      <c r="AM65" s="62"/>
    </row>
    <row r="66" spans="1:39" x14ac:dyDescent="0.2">
      <c r="A66" s="76">
        <f t="shared" si="7"/>
        <v>55</v>
      </c>
      <c r="B66" s="1"/>
      <c r="C66" s="123" t="str">
        <f>IF(AI$134,Budget_By_Month!C66,Quick_Budget!C66)</f>
        <v>Events</v>
      </c>
      <c r="D66" s="177"/>
      <c r="E66" s="177"/>
      <c r="F66" s="177"/>
      <c r="G66" s="177"/>
      <c r="H66" s="177"/>
      <c r="I66" s="177"/>
      <c r="J66" s="177"/>
      <c r="K66" s="177"/>
      <c r="L66" s="177"/>
      <c r="M66" s="177"/>
      <c r="N66" s="177"/>
      <c r="O66" s="177"/>
      <c r="P66" s="173">
        <f t="shared" si="15"/>
        <v>0</v>
      </c>
      <c r="Q66" s="82">
        <f t="shared" ca="1" si="1"/>
        <v>0</v>
      </c>
      <c r="R66" s="71">
        <f t="shared" ca="1" si="2"/>
        <v>0</v>
      </c>
      <c r="Y66" s="63"/>
      <c r="Z66" s="63"/>
      <c r="AA66" s="63"/>
      <c r="AB66" s="63"/>
      <c r="AC66" s="63"/>
      <c r="AD66" s="63"/>
      <c r="AE66" s="63"/>
      <c r="AF66" s="63"/>
      <c r="AG66" s="63"/>
      <c r="AH66" s="63"/>
      <c r="AI66" s="63"/>
      <c r="AJ66" s="63"/>
      <c r="AK66" s="63"/>
      <c r="AL66" s="62"/>
      <c r="AM66" s="62"/>
    </row>
    <row r="67" spans="1:39" x14ac:dyDescent="0.2">
      <c r="A67" s="76">
        <f t="shared" si="7"/>
        <v>56</v>
      </c>
      <c r="B67" s="1"/>
      <c r="C67" s="123" t="str">
        <f>IF(AI$134,Budget_By_Month!C67,Quick_Budget!C67)</f>
        <v>Subscriptions</v>
      </c>
      <c r="D67" s="177"/>
      <c r="E67" s="177"/>
      <c r="F67" s="177"/>
      <c r="G67" s="177"/>
      <c r="H67" s="177"/>
      <c r="I67" s="177"/>
      <c r="J67" s="177"/>
      <c r="K67" s="177"/>
      <c r="L67" s="177"/>
      <c r="M67" s="177"/>
      <c r="N67" s="177"/>
      <c r="O67" s="177"/>
      <c r="P67" s="173">
        <f t="shared" si="15"/>
        <v>0</v>
      </c>
      <c r="Q67" s="82">
        <f t="shared" ca="1" si="1"/>
        <v>0</v>
      </c>
      <c r="R67" s="71">
        <f t="shared" ca="1" si="2"/>
        <v>0</v>
      </c>
      <c r="Y67" s="63"/>
      <c r="Z67" s="63"/>
      <c r="AA67" s="63"/>
      <c r="AB67" s="63"/>
      <c r="AC67" s="63"/>
      <c r="AD67" s="63"/>
      <c r="AE67" s="63"/>
      <c r="AF67" s="63"/>
      <c r="AG67" s="63"/>
      <c r="AH67" s="63"/>
      <c r="AI67" s="63"/>
      <c r="AJ67" s="63"/>
      <c r="AK67" s="63"/>
      <c r="AL67" s="62"/>
      <c r="AM67" s="62"/>
    </row>
    <row r="68" spans="1:39" x14ac:dyDescent="0.2">
      <c r="A68" s="76">
        <f t="shared" si="7"/>
        <v>57</v>
      </c>
      <c r="B68" s="1"/>
      <c r="C68" s="123" t="str">
        <f>IF(AI$134,Budget_By_Month!C68,Quick_Budget!C68)</f>
        <v>Movies</v>
      </c>
      <c r="D68" s="177"/>
      <c r="E68" s="177"/>
      <c r="F68" s="177"/>
      <c r="G68" s="177"/>
      <c r="H68" s="177"/>
      <c r="I68" s="177"/>
      <c r="J68" s="177"/>
      <c r="K68" s="177"/>
      <c r="L68" s="177"/>
      <c r="M68" s="177"/>
      <c r="N68" s="177"/>
      <c r="O68" s="177"/>
      <c r="P68" s="173">
        <f t="shared" si="15"/>
        <v>0</v>
      </c>
      <c r="Q68" s="82">
        <f t="shared" ca="1" si="1"/>
        <v>0</v>
      </c>
      <c r="R68" s="71">
        <f t="shared" ca="1" si="2"/>
        <v>0</v>
      </c>
      <c r="Y68" s="63"/>
      <c r="Z68" s="63"/>
      <c r="AA68" s="63"/>
      <c r="AB68" s="63"/>
      <c r="AC68" s="63"/>
      <c r="AD68" s="63"/>
      <c r="AE68" s="63"/>
      <c r="AF68" s="63"/>
      <c r="AG68" s="63"/>
      <c r="AH68" s="63"/>
      <c r="AI68" s="63"/>
      <c r="AJ68" s="63"/>
      <c r="AK68" s="63"/>
      <c r="AL68" s="62"/>
      <c r="AM68" s="62"/>
    </row>
    <row r="69" spans="1:39" x14ac:dyDescent="0.2">
      <c r="A69" s="76">
        <f t="shared" si="7"/>
        <v>58</v>
      </c>
      <c r="B69" s="1"/>
      <c r="C69" s="123" t="str">
        <f>IF(AI$134,Budget_By_Month!C69,Quick_Budget!C69)</f>
        <v>Music</v>
      </c>
      <c r="D69" s="177"/>
      <c r="E69" s="177"/>
      <c r="F69" s="177"/>
      <c r="G69" s="177"/>
      <c r="H69" s="177"/>
      <c r="I69" s="177"/>
      <c r="J69" s="177"/>
      <c r="K69" s="177"/>
      <c r="L69" s="177"/>
      <c r="M69" s="177"/>
      <c r="N69" s="177"/>
      <c r="O69" s="177"/>
      <c r="P69" s="173">
        <f t="shared" si="15"/>
        <v>0</v>
      </c>
      <c r="Q69" s="82">
        <f t="shared" ca="1" si="1"/>
        <v>0</v>
      </c>
      <c r="R69" s="71">
        <f t="shared" ca="1" si="2"/>
        <v>0</v>
      </c>
      <c r="Y69" s="63"/>
      <c r="Z69" s="63"/>
      <c r="AA69" s="63"/>
      <c r="AB69" s="63"/>
      <c r="AC69" s="63"/>
      <c r="AD69" s="63"/>
      <c r="AE69" s="63"/>
      <c r="AF69" s="63"/>
      <c r="AG69" s="63"/>
      <c r="AH69" s="63"/>
      <c r="AI69" s="63"/>
      <c r="AJ69" s="63"/>
      <c r="AK69" s="63"/>
      <c r="AL69" s="62"/>
      <c r="AM69" s="62"/>
    </row>
    <row r="70" spans="1:39" x14ac:dyDescent="0.2">
      <c r="A70" s="76">
        <f t="shared" si="7"/>
        <v>59</v>
      </c>
      <c r="B70" s="1"/>
      <c r="C70" s="123" t="str">
        <f>IF(AI$134,Budget_By_Month!C70,Quick_Budget!C70)</f>
        <v>Hobbies</v>
      </c>
      <c r="D70" s="177"/>
      <c r="E70" s="177"/>
      <c r="F70" s="177"/>
      <c r="G70" s="177"/>
      <c r="H70" s="177"/>
      <c r="I70" s="177"/>
      <c r="J70" s="177"/>
      <c r="K70" s="177"/>
      <c r="L70" s="177"/>
      <c r="M70" s="177"/>
      <c r="N70" s="177"/>
      <c r="O70" s="177"/>
      <c r="P70" s="173">
        <f t="shared" si="15"/>
        <v>0</v>
      </c>
      <c r="Q70" s="82">
        <f t="shared" ca="1" si="1"/>
        <v>0</v>
      </c>
      <c r="R70" s="71">
        <f t="shared" ca="1" si="2"/>
        <v>0</v>
      </c>
      <c r="Y70" s="63"/>
      <c r="Z70" s="63"/>
      <c r="AA70" s="63"/>
      <c r="AB70" s="63"/>
      <c r="AC70" s="63"/>
      <c r="AD70" s="63"/>
      <c r="AE70" s="63"/>
      <c r="AF70" s="63"/>
      <c r="AG70" s="63"/>
      <c r="AH70" s="63"/>
      <c r="AI70" s="63"/>
      <c r="AJ70" s="63"/>
      <c r="AK70" s="63"/>
      <c r="AL70" s="62"/>
      <c r="AM70" s="62"/>
    </row>
    <row r="71" spans="1:39" x14ac:dyDescent="0.2">
      <c r="A71" s="76">
        <f t="shared" si="7"/>
        <v>60</v>
      </c>
      <c r="B71" s="1"/>
      <c r="C71" s="123" t="str">
        <f>IF(AI$134,Budget_By_Month!C71,Quick_Budget!C71)</f>
        <v>Travel/ Vacation</v>
      </c>
      <c r="D71" s="177"/>
      <c r="E71" s="177"/>
      <c r="F71" s="177"/>
      <c r="G71" s="177"/>
      <c r="H71" s="177"/>
      <c r="I71" s="177"/>
      <c r="J71" s="177"/>
      <c r="K71" s="177"/>
      <c r="L71" s="177"/>
      <c r="M71" s="177"/>
      <c r="N71" s="177"/>
      <c r="O71" s="177"/>
      <c r="P71" s="173">
        <f t="shared" si="15"/>
        <v>0</v>
      </c>
      <c r="Q71" s="82">
        <f t="shared" ca="1" si="1"/>
        <v>0</v>
      </c>
      <c r="R71" s="71">
        <f t="shared" ca="1" si="2"/>
        <v>0</v>
      </c>
      <c r="Y71" s="63"/>
      <c r="Z71" s="63"/>
      <c r="AA71" s="63"/>
      <c r="AB71" s="63"/>
      <c r="AC71" s="63"/>
      <c r="AD71" s="63"/>
      <c r="AE71" s="63"/>
      <c r="AF71" s="63"/>
      <c r="AG71" s="63"/>
      <c r="AH71" s="63"/>
      <c r="AI71" s="63"/>
      <c r="AJ71" s="63"/>
      <c r="AK71" s="63"/>
      <c r="AL71" s="62"/>
      <c r="AM71" s="62"/>
    </row>
    <row r="72" spans="1:39" x14ac:dyDescent="0.2">
      <c r="A72" s="76">
        <f t="shared" si="7"/>
        <v>61</v>
      </c>
      <c r="B72" s="1"/>
      <c r="C72" s="123" t="str">
        <f>IF(AI$134,Budget_By_Month!C72,Quick_Budget!C72)</f>
        <v>Other</v>
      </c>
      <c r="D72" s="177"/>
      <c r="E72" s="177"/>
      <c r="F72" s="177"/>
      <c r="G72" s="177"/>
      <c r="H72" s="177"/>
      <c r="I72" s="177"/>
      <c r="J72" s="177"/>
      <c r="K72" s="177"/>
      <c r="L72" s="177"/>
      <c r="M72" s="177"/>
      <c r="N72" s="177"/>
      <c r="O72" s="177"/>
      <c r="P72" s="173">
        <f t="shared" si="15"/>
        <v>0</v>
      </c>
      <c r="Q72" s="82">
        <f t="shared" ref="Q72:Q112" ca="1" si="16">SUM(OFFSET(D72,0,0,1,Q$5))</f>
        <v>0</v>
      </c>
      <c r="R72" s="71">
        <f t="shared" ref="R72:R112" ca="1" si="17">SUM(OFFSET($D72,0,0,1,R$5))</f>
        <v>0</v>
      </c>
      <c r="Y72" s="63"/>
      <c r="Z72" s="63"/>
      <c r="AA72" s="63"/>
      <c r="AB72" s="63"/>
      <c r="AC72" s="63"/>
      <c r="AD72" s="63"/>
      <c r="AE72" s="63"/>
      <c r="AF72" s="63"/>
      <c r="AG72" s="63"/>
      <c r="AH72" s="63"/>
      <c r="AI72" s="63"/>
      <c r="AJ72" s="63"/>
      <c r="AK72" s="63"/>
      <c r="AL72" s="62"/>
      <c r="AM72" s="62"/>
    </row>
    <row r="73" spans="1:39" x14ac:dyDescent="0.2">
      <c r="A73" s="76">
        <f t="shared" si="7"/>
        <v>62</v>
      </c>
      <c r="B73" s="1"/>
      <c r="C73" s="123" t="str">
        <f>IF(AI$134,Budget_By_Month!C73,Quick_Budget!C73)</f>
        <v>Other</v>
      </c>
      <c r="D73" s="177"/>
      <c r="E73" s="177"/>
      <c r="F73" s="177"/>
      <c r="G73" s="177"/>
      <c r="H73" s="177"/>
      <c r="I73" s="177"/>
      <c r="J73" s="177"/>
      <c r="K73" s="177"/>
      <c r="L73" s="177"/>
      <c r="M73" s="177"/>
      <c r="N73" s="177"/>
      <c r="O73" s="177"/>
      <c r="P73" s="173">
        <f t="shared" si="15"/>
        <v>0</v>
      </c>
      <c r="Q73" s="82">
        <f t="shared" ca="1" si="16"/>
        <v>0</v>
      </c>
      <c r="R73" s="71">
        <f t="shared" ca="1" si="17"/>
        <v>0</v>
      </c>
      <c r="Y73" s="63"/>
      <c r="Z73" s="63"/>
      <c r="AA73" s="63"/>
      <c r="AB73" s="63"/>
      <c r="AC73" s="63"/>
      <c r="AD73" s="63"/>
      <c r="AE73" s="63"/>
      <c r="AF73" s="63"/>
      <c r="AG73" s="63"/>
      <c r="AH73" s="63"/>
      <c r="AI73" s="63"/>
      <c r="AJ73" s="63"/>
      <c r="AK73" s="63"/>
      <c r="AL73" s="62"/>
      <c r="AM73" s="62"/>
    </row>
    <row r="74" spans="1:39" x14ac:dyDescent="0.2">
      <c r="A74" s="76">
        <f t="shared" si="7"/>
        <v>63</v>
      </c>
      <c r="B74" s="1"/>
      <c r="C74" s="123" t="str">
        <f>IF(AI$134,Budget_By_Month!C74,Quick_Budget!C74)</f>
        <v>Other</v>
      </c>
      <c r="D74" s="177"/>
      <c r="E74" s="177"/>
      <c r="F74" s="177"/>
      <c r="G74" s="177"/>
      <c r="H74" s="177"/>
      <c r="I74" s="177"/>
      <c r="J74" s="177"/>
      <c r="K74" s="177"/>
      <c r="L74" s="177"/>
      <c r="M74" s="177"/>
      <c r="N74" s="177"/>
      <c r="O74" s="177"/>
      <c r="P74" s="173">
        <f t="shared" si="15"/>
        <v>0</v>
      </c>
      <c r="Q74" s="82">
        <f t="shared" ca="1" si="16"/>
        <v>0</v>
      </c>
      <c r="R74" s="71">
        <f t="shared" ca="1" si="17"/>
        <v>0</v>
      </c>
      <c r="Y74" s="63"/>
      <c r="Z74" s="63"/>
      <c r="AA74" s="63"/>
      <c r="AB74" s="63"/>
      <c r="AC74" s="63"/>
      <c r="AD74" s="63"/>
      <c r="AE74" s="63"/>
      <c r="AF74" s="63"/>
      <c r="AG74" s="63"/>
      <c r="AH74" s="63"/>
      <c r="AI74" s="63"/>
      <c r="AJ74" s="63"/>
      <c r="AK74" s="63"/>
      <c r="AL74" s="62"/>
      <c r="AM74" s="62"/>
    </row>
    <row r="75" spans="1:39" x14ac:dyDescent="0.2">
      <c r="A75" s="76">
        <f t="shared" ref="A75:A85" si="18">A74+1</f>
        <v>64</v>
      </c>
      <c r="B75" s="1"/>
      <c r="C75" s="123"/>
      <c r="D75" s="123"/>
      <c r="E75" s="123"/>
      <c r="F75" s="123"/>
      <c r="G75" s="123"/>
      <c r="H75" s="123"/>
      <c r="I75" s="123"/>
      <c r="J75" s="123"/>
      <c r="K75" s="123"/>
      <c r="L75" s="123"/>
      <c r="M75" s="123"/>
      <c r="N75" s="123"/>
      <c r="O75" s="123"/>
      <c r="P75" s="173"/>
      <c r="Q75" s="82">
        <f t="shared" ca="1" si="16"/>
        <v>0</v>
      </c>
      <c r="R75" s="71">
        <f t="shared" ca="1" si="17"/>
        <v>0</v>
      </c>
      <c r="Y75" s="63"/>
      <c r="Z75" s="63"/>
      <c r="AA75" s="63"/>
      <c r="AB75" s="63"/>
      <c r="AC75" s="63"/>
      <c r="AD75" s="63"/>
      <c r="AE75" s="63"/>
      <c r="AF75" s="63"/>
      <c r="AG75" s="63"/>
      <c r="AH75" s="63"/>
      <c r="AI75" s="63"/>
      <c r="AJ75" s="63"/>
      <c r="AK75" s="63"/>
      <c r="AL75" s="62"/>
      <c r="AM75" s="62"/>
    </row>
    <row r="76" spans="1:39" x14ac:dyDescent="0.2">
      <c r="A76" s="76">
        <f t="shared" si="18"/>
        <v>65</v>
      </c>
      <c r="B76" s="1"/>
      <c r="C76" s="169" t="str">
        <f>IF(AI$134,Budget_By_Month!C76,Quick_Budget!C76)</f>
        <v>Dining</v>
      </c>
      <c r="D76" s="175">
        <f>SUM(D77:D86)</f>
        <v>0</v>
      </c>
      <c r="E76" s="175">
        <f>SUM(E77:E86)</f>
        <v>0</v>
      </c>
      <c r="F76" s="175">
        <f>SUM(F77:F86)</f>
        <v>0</v>
      </c>
      <c r="G76" s="175">
        <f t="shared" ref="G76:P76" si="19">SUM(G77:G86)</f>
        <v>0</v>
      </c>
      <c r="H76" s="175">
        <f t="shared" si="19"/>
        <v>0</v>
      </c>
      <c r="I76" s="175">
        <f t="shared" si="19"/>
        <v>0</v>
      </c>
      <c r="J76" s="175">
        <f t="shared" si="19"/>
        <v>0</v>
      </c>
      <c r="K76" s="175">
        <f t="shared" si="19"/>
        <v>0</v>
      </c>
      <c r="L76" s="175">
        <f t="shared" si="19"/>
        <v>0</v>
      </c>
      <c r="M76" s="175">
        <f t="shared" si="19"/>
        <v>0</v>
      </c>
      <c r="N76" s="175">
        <f t="shared" si="19"/>
        <v>0</v>
      </c>
      <c r="O76" s="175">
        <f t="shared" si="19"/>
        <v>0</v>
      </c>
      <c r="P76" s="176">
        <f t="shared" si="19"/>
        <v>0</v>
      </c>
      <c r="Q76" s="82">
        <f t="shared" ca="1" si="16"/>
        <v>0</v>
      </c>
      <c r="R76" s="71">
        <f t="shared" ca="1" si="17"/>
        <v>0</v>
      </c>
      <c r="Y76" s="63"/>
      <c r="Z76" s="63"/>
      <c r="AA76" s="63"/>
      <c r="AB76" s="63"/>
      <c r="AC76" s="63"/>
      <c r="AD76" s="63"/>
      <c r="AE76" s="63"/>
      <c r="AF76" s="63"/>
      <c r="AG76" s="63"/>
      <c r="AH76" s="63"/>
      <c r="AI76" s="63"/>
      <c r="AJ76" s="63"/>
      <c r="AK76" s="63"/>
      <c r="AL76" s="62"/>
      <c r="AM76" s="62"/>
    </row>
    <row r="77" spans="1:39" x14ac:dyDescent="0.2">
      <c r="A77" s="76">
        <f t="shared" si="18"/>
        <v>66</v>
      </c>
      <c r="B77" s="1"/>
      <c r="C77" s="123" t="str">
        <f>IF(AI$134,Budget_By_Month!C77,Quick_Budget!C77)</f>
        <v>Dining out</v>
      </c>
      <c r="D77" s="177"/>
      <c r="E77" s="177"/>
      <c r="F77" s="177"/>
      <c r="G77" s="177"/>
      <c r="H77" s="177"/>
      <c r="I77" s="177"/>
      <c r="J77" s="177"/>
      <c r="K77" s="177"/>
      <c r="L77" s="177"/>
      <c r="M77" s="177"/>
      <c r="N77" s="177"/>
      <c r="O77" s="177"/>
      <c r="P77" s="173">
        <f t="shared" ref="P77:P86" si="20">SUM(D77:O77)</f>
        <v>0</v>
      </c>
      <c r="Q77" s="82">
        <f t="shared" ca="1" si="16"/>
        <v>0</v>
      </c>
      <c r="R77" s="71">
        <f t="shared" ca="1" si="17"/>
        <v>0</v>
      </c>
      <c r="Y77" s="63"/>
      <c r="Z77" s="63"/>
      <c r="AA77" s="63"/>
      <c r="AB77" s="63"/>
      <c r="AC77" s="63"/>
      <c r="AD77" s="63"/>
      <c r="AE77" s="63"/>
      <c r="AF77" s="63"/>
      <c r="AG77" s="63"/>
      <c r="AH77" s="63"/>
      <c r="AI77" s="63"/>
      <c r="AJ77" s="63"/>
      <c r="AK77" s="63"/>
      <c r="AL77" s="62"/>
      <c r="AM77" s="62"/>
    </row>
    <row r="78" spans="1:39" x14ac:dyDescent="0.2">
      <c r="A78" s="76">
        <f t="shared" si="18"/>
        <v>67</v>
      </c>
      <c r="B78" s="1"/>
      <c r="C78" s="123" t="str">
        <f>IF(AI$134,Budget_By_Month!C78,Quick_Budget!C78)</f>
        <v>Coffee</v>
      </c>
      <c r="D78" s="177"/>
      <c r="E78" s="177"/>
      <c r="F78" s="177"/>
      <c r="G78" s="177"/>
      <c r="H78" s="177"/>
      <c r="I78" s="177"/>
      <c r="J78" s="177"/>
      <c r="K78" s="177"/>
      <c r="L78" s="177"/>
      <c r="M78" s="177"/>
      <c r="N78" s="177"/>
      <c r="O78" s="177"/>
      <c r="P78" s="173">
        <f t="shared" si="20"/>
        <v>0</v>
      </c>
      <c r="Q78" s="82">
        <f t="shared" ca="1" si="16"/>
        <v>0</v>
      </c>
      <c r="R78" s="71">
        <f t="shared" ca="1" si="17"/>
        <v>0</v>
      </c>
      <c r="Y78" s="63"/>
      <c r="Z78" s="63"/>
      <c r="AA78" s="63"/>
      <c r="AB78" s="63"/>
      <c r="AC78" s="63"/>
      <c r="AD78" s="63"/>
      <c r="AE78" s="63"/>
      <c r="AF78" s="63"/>
      <c r="AG78" s="63"/>
      <c r="AH78" s="63"/>
      <c r="AI78" s="63"/>
      <c r="AJ78" s="63"/>
      <c r="AK78" s="63"/>
      <c r="AL78" s="62"/>
      <c r="AM78" s="62"/>
    </row>
    <row r="79" spans="1:39" x14ac:dyDescent="0.2">
      <c r="A79" s="76">
        <f t="shared" si="18"/>
        <v>68</v>
      </c>
      <c r="B79" s="1"/>
      <c r="C79" s="123" t="str">
        <f>IF(AI$134,Budget_By_Month!C79,Quick_Budget!C79)</f>
        <v>Takeout</v>
      </c>
      <c r="D79" s="177"/>
      <c r="E79" s="177"/>
      <c r="F79" s="177"/>
      <c r="G79" s="177"/>
      <c r="H79" s="177"/>
      <c r="I79" s="177"/>
      <c r="J79" s="177"/>
      <c r="K79" s="177"/>
      <c r="L79" s="177"/>
      <c r="M79" s="177"/>
      <c r="N79" s="177"/>
      <c r="O79" s="177"/>
      <c r="P79" s="173">
        <f t="shared" si="20"/>
        <v>0</v>
      </c>
      <c r="Q79" s="82">
        <f t="shared" ca="1" si="16"/>
        <v>0</v>
      </c>
      <c r="R79" s="71">
        <f t="shared" ca="1" si="17"/>
        <v>0</v>
      </c>
      <c r="Y79" s="63"/>
      <c r="Z79" s="63"/>
      <c r="AA79" s="63"/>
      <c r="AB79" s="63"/>
      <c r="AC79" s="63"/>
      <c r="AD79" s="63"/>
      <c r="AE79" s="63"/>
      <c r="AF79" s="63"/>
      <c r="AG79" s="63"/>
      <c r="AH79" s="63"/>
      <c r="AI79" s="63"/>
      <c r="AJ79" s="63"/>
      <c r="AK79" s="63"/>
      <c r="AL79" s="62"/>
      <c r="AM79" s="62"/>
    </row>
    <row r="80" spans="1:39" x14ac:dyDescent="0.2">
      <c r="A80" s="76">
        <f t="shared" si="18"/>
        <v>69</v>
      </c>
      <c r="B80" s="1"/>
      <c r="C80" s="123" t="str">
        <f>IF(AI$134,Budget_By_Month!C80,Quick_Budget!C80)</f>
        <v>fast food</v>
      </c>
      <c r="D80" s="177"/>
      <c r="E80" s="177"/>
      <c r="F80" s="177"/>
      <c r="G80" s="177"/>
      <c r="H80" s="177"/>
      <c r="I80" s="177"/>
      <c r="J80" s="177"/>
      <c r="K80" s="177"/>
      <c r="L80" s="177"/>
      <c r="M80" s="177"/>
      <c r="N80" s="177"/>
      <c r="O80" s="177"/>
      <c r="P80" s="173">
        <f t="shared" si="20"/>
        <v>0</v>
      </c>
      <c r="Q80" s="82">
        <f t="shared" ca="1" si="16"/>
        <v>0</v>
      </c>
      <c r="R80" s="71">
        <f t="shared" ca="1" si="17"/>
        <v>0</v>
      </c>
      <c r="Y80" s="63"/>
      <c r="Z80" s="63"/>
      <c r="AA80" s="63"/>
      <c r="AB80" s="63"/>
      <c r="AC80" s="63"/>
      <c r="AD80" s="63"/>
      <c r="AE80" s="63"/>
      <c r="AF80" s="63"/>
      <c r="AG80" s="63"/>
      <c r="AH80" s="63"/>
      <c r="AI80" s="63"/>
      <c r="AJ80" s="63"/>
      <c r="AK80" s="63"/>
      <c r="AL80" s="62"/>
      <c r="AM80" s="62"/>
    </row>
    <row r="81" spans="1:39" x14ac:dyDescent="0.2">
      <c r="A81" s="76">
        <f t="shared" si="18"/>
        <v>70</v>
      </c>
      <c r="B81" s="1"/>
      <c r="C81" s="123" t="str">
        <f>IF(AI$134,Budget_By_Month!C81,Quick_Budget!C81)</f>
        <v>Lunch at work</v>
      </c>
      <c r="D81" s="177"/>
      <c r="E81" s="177"/>
      <c r="F81" s="177"/>
      <c r="G81" s="177"/>
      <c r="H81" s="177"/>
      <c r="I81" s="177"/>
      <c r="J81" s="177"/>
      <c r="K81" s="177"/>
      <c r="L81" s="177"/>
      <c r="M81" s="177"/>
      <c r="N81" s="177"/>
      <c r="O81" s="177"/>
      <c r="P81" s="173">
        <f t="shared" si="20"/>
        <v>0</v>
      </c>
      <c r="Q81" s="82">
        <f t="shared" ca="1" si="16"/>
        <v>0</v>
      </c>
      <c r="R81" s="71">
        <f t="shared" ca="1" si="17"/>
        <v>0</v>
      </c>
      <c r="Y81" s="63"/>
      <c r="Z81" s="63"/>
      <c r="AA81" s="63"/>
      <c r="AB81" s="63"/>
      <c r="AC81" s="63"/>
      <c r="AD81" s="63"/>
      <c r="AE81" s="63"/>
      <c r="AF81" s="63"/>
      <c r="AG81" s="63"/>
      <c r="AH81" s="63"/>
      <c r="AI81" s="63"/>
      <c r="AJ81" s="63"/>
      <c r="AK81" s="63"/>
      <c r="AL81" s="62"/>
      <c r="AM81" s="62"/>
    </row>
    <row r="82" spans="1:39" x14ac:dyDescent="0.2">
      <c r="A82" s="76">
        <f t="shared" si="18"/>
        <v>71</v>
      </c>
      <c r="B82" s="1"/>
      <c r="C82" s="123" t="str">
        <f>IF(AI$134,Budget_By_Month!C82,Quick_Budget!C82)</f>
        <v>Groceries</v>
      </c>
      <c r="D82" s="177"/>
      <c r="E82" s="177"/>
      <c r="F82" s="177"/>
      <c r="G82" s="177"/>
      <c r="H82" s="177"/>
      <c r="I82" s="177"/>
      <c r="J82" s="177"/>
      <c r="K82" s="177"/>
      <c r="L82" s="177"/>
      <c r="M82" s="177"/>
      <c r="N82" s="177"/>
      <c r="O82" s="177"/>
      <c r="P82" s="173">
        <f t="shared" si="20"/>
        <v>0</v>
      </c>
      <c r="Q82" s="82">
        <f t="shared" ca="1" si="16"/>
        <v>0</v>
      </c>
      <c r="R82" s="71">
        <f t="shared" ca="1" si="17"/>
        <v>0</v>
      </c>
      <c r="Y82" s="63"/>
      <c r="Z82" s="63"/>
      <c r="AA82" s="63"/>
      <c r="AB82" s="63"/>
      <c r="AC82" s="63"/>
      <c r="AD82" s="63"/>
      <c r="AE82" s="63"/>
      <c r="AF82" s="63"/>
      <c r="AG82" s="63"/>
      <c r="AH82" s="63"/>
      <c r="AI82" s="63"/>
      <c r="AJ82" s="63"/>
      <c r="AK82" s="63"/>
      <c r="AL82" s="62"/>
      <c r="AM82" s="62"/>
    </row>
    <row r="83" spans="1:39" x14ac:dyDescent="0.2">
      <c r="A83" s="76">
        <f t="shared" si="18"/>
        <v>72</v>
      </c>
      <c r="B83" s="1"/>
      <c r="C83" s="123" t="str">
        <f>IF(AI$134,Budget_By_Month!C83,Quick_Budget!C83)</f>
        <v>Other</v>
      </c>
      <c r="D83" s="177"/>
      <c r="E83" s="177"/>
      <c r="F83" s="177"/>
      <c r="G83" s="177"/>
      <c r="H83" s="177"/>
      <c r="I83" s="177"/>
      <c r="J83" s="177"/>
      <c r="K83" s="177"/>
      <c r="L83" s="177"/>
      <c r="M83" s="177"/>
      <c r="N83" s="177"/>
      <c r="O83" s="177"/>
      <c r="P83" s="173">
        <f t="shared" si="20"/>
        <v>0</v>
      </c>
      <c r="Q83" s="82">
        <f t="shared" ca="1" si="16"/>
        <v>0</v>
      </c>
      <c r="R83" s="71">
        <f t="shared" ca="1" si="17"/>
        <v>0</v>
      </c>
      <c r="Y83" s="63"/>
      <c r="Z83" s="63"/>
      <c r="AA83" s="63"/>
      <c r="AB83" s="63"/>
      <c r="AC83" s="63"/>
      <c r="AD83" s="63"/>
      <c r="AE83" s="63"/>
      <c r="AF83" s="63"/>
      <c r="AG83" s="63"/>
      <c r="AH83" s="63"/>
      <c r="AI83" s="63"/>
      <c r="AJ83" s="63"/>
      <c r="AK83" s="63"/>
      <c r="AL83" s="62"/>
      <c r="AM83" s="62"/>
    </row>
    <row r="84" spans="1:39" x14ac:dyDescent="0.2">
      <c r="A84" s="76">
        <f t="shared" si="18"/>
        <v>73</v>
      </c>
      <c r="B84" s="1"/>
      <c r="C84" s="123" t="str">
        <f>IF(AI$134,Budget_By_Month!C84,Quick_Budget!C84)</f>
        <v>Other</v>
      </c>
      <c r="D84" s="177"/>
      <c r="E84" s="177"/>
      <c r="F84" s="177"/>
      <c r="G84" s="177"/>
      <c r="H84" s="177"/>
      <c r="I84" s="177"/>
      <c r="J84" s="177"/>
      <c r="K84" s="177"/>
      <c r="L84" s="177"/>
      <c r="M84" s="177"/>
      <c r="N84" s="177"/>
      <c r="O84" s="177"/>
      <c r="P84" s="173">
        <f t="shared" si="20"/>
        <v>0</v>
      </c>
      <c r="Q84" s="82">
        <f t="shared" ca="1" si="16"/>
        <v>0</v>
      </c>
      <c r="R84" s="71">
        <f t="shared" ca="1" si="17"/>
        <v>0</v>
      </c>
      <c r="Y84" s="63"/>
      <c r="Z84" s="63"/>
      <c r="AA84" s="63"/>
      <c r="AB84" s="63"/>
      <c r="AC84" s="63"/>
      <c r="AD84" s="63"/>
      <c r="AE84" s="63"/>
      <c r="AF84" s="63"/>
      <c r="AG84" s="63"/>
      <c r="AH84" s="63"/>
      <c r="AI84" s="63"/>
      <c r="AJ84" s="63"/>
      <c r="AK84" s="63"/>
      <c r="AL84" s="62"/>
      <c r="AM84" s="62"/>
    </row>
    <row r="85" spans="1:39" x14ac:dyDescent="0.2">
      <c r="A85" s="76">
        <f t="shared" si="18"/>
        <v>74</v>
      </c>
      <c r="B85" s="1"/>
      <c r="C85" s="123" t="str">
        <f>IF(AI$134,Budget_By_Month!C85,Quick_Budget!C85)</f>
        <v>Other</v>
      </c>
      <c r="D85" s="177"/>
      <c r="E85" s="177"/>
      <c r="F85" s="177"/>
      <c r="G85" s="177"/>
      <c r="H85" s="177"/>
      <c r="I85" s="177"/>
      <c r="J85" s="177"/>
      <c r="K85" s="177"/>
      <c r="L85" s="177"/>
      <c r="M85" s="177"/>
      <c r="N85" s="177"/>
      <c r="O85" s="177"/>
      <c r="P85" s="173">
        <f t="shared" si="20"/>
        <v>0</v>
      </c>
      <c r="Q85" s="82">
        <f t="shared" ca="1" si="16"/>
        <v>0</v>
      </c>
      <c r="R85" s="71">
        <f t="shared" ca="1" si="17"/>
        <v>0</v>
      </c>
      <c r="Y85" s="63"/>
      <c r="Z85" s="63"/>
      <c r="AA85" s="63"/>
      <c r="AB85" s="63"/>
      <c r="AC85" s="63"/>
      <c r="AD85" s="63"/>
      <c r="AE85" s="63"/>
      <c r="AF85" s="63"/>
      <c r="AG85" s="63"/>
      <c r="AH85" s="63"/>
      <c r="AI85" s="63"/>
      <c r="AJ85" s="63"/>
      <c r="AK85" s="63"/>
      <c r="AL85" s="62"/>
      <c r="AM85" s="62"/>
    </row>
    <row r="86" spans="1:39" x14ac:dyDescent="0.2">
      <c r="A86" s="76"/>
      <c r="B86" s="1"/>
      <c r="C86" s="123" t="str">
        <f>IF(AI$134,Budget_By_Month!C86,Quick_Budget!C86)</f>
        <v>Other</v>
      </c>
      <c r="D86" s="177"/>
      <c r="E86" s="177"/>
      <c r="F86" s="177"/>
      <c r="G86" s="177"/>
      <c r="H86" s="177"/>
      <c r="I86" s="177"/>
      <c r="J86" s="177"/>
      <c r="K86" s="177"/>
      <c r="L86" s="177"/>
      <c r="M86" s="177"/>
      <c r="N86" s="177"/>
      <c r="O86" s="177"/>
      <c r="P86" s="173">
        <f t="shared" si="20"/>
        <v>0</v>
      </c>
      <c r="Q86" s="82">
        <f t="shared" ca="1" si="16"/>
        <v>0</v>
      </c>
      <c r="R86" s="71">
        <f t="shared" ca="1" si="17"/>
        <v>0</v>
      </c>
      <c r="Y86" s="63"/>
      <c r="Z86" s="63"/>
      <c r="AA86" s="63"/>
      <c r="AB86" s="63"/>
      <c r="AC86" s="63"/>
      <c r="AD86" s="63"/>
      <c r="AE86" s="63"/>
      <c r="AF86" s="63"/>
      <c r="AG86" s="63"/>
      <c r="AH86" s="63"/>
      <c r="AI86" s="63"/>
      <c r="AJ86" s="63"/>
      <c r="AK86" s="63"/>
      <c r="AL86" s="62"/>
      <c r="AM86" s="62"/>
    </row>
    <row r="87" spans="1:39" x14ac:dyDescent="0.2">
      <c r="A87" s="76">
        <f>A74+1</f>
        <v>64</v>
      </c>
      <c r="B87" s="1"/>
      <c r="C87" s="123"/>
      <c r="D87" s="123"/>
      <c r="E87" s="123"/>
      <c r="F87" s="123"/>
      <c r="G87" s="123"/>
      <c r="H87" s="123"/>
      <c r="I87" s="123"/>
      <c r="J87" s="123"/>
      <c r="K87" s="123"/>
      <c r="L87" s="123"/>
      <c r="M87" s="123"/>
      <c r="N87" s="123"/>
      <c r="O87" s="123"/>
      <c r="P87" s="173"/>
      <c r="Q87" s="82">
        <f t="shared" ca="1" si="16"/>
        <v>0</v>
      </c>
      <c r="R87" s="71">
        <f t="shared" ca="1" si="17"/>
        <v>0</v>
      </c>
      <c r="Y87" s="63"/>
      <c r="Z87" s="63"/>
      <c r="AA87" s="63"/>
      <c r="AB87" s="63"/>
      <c r="AC87" s="63"/>
      <c r="AD87" s="63"/>
      <c r="AE87" s="63"/>
      <c r="AF87" s="63"/>
      <c r="AG87" s="63"/>
      <c r="AH87" s="63"/>
      <c r="AI87" s="63"/>
      <c r="AJ87" s="63"/>
      <c r="AK87" s="63"/>
      <c r="AL87" s="62"/>
      <c r="AM87" s="62"/>
    </row>
    <row r="88" spans="1:39" x14ac:dyDescent="0.2">
      <c r="A88" s="76">
        <f t="shared" ref="A88:A97" si="21">A87+1</f>
        <v>65</v>
      </c>
      <c r="B88" s="1"/>
      <c r="C88" s="169" t="str">
        <f>IF(AI$134,Budget_By_Month!C88,Quick_Budget!C88)</f>
        <v>Kids</v>
      </c>
      <c r="D88" s="175">
        <f>SUM(D89:D98)</f>
        <v>0</v>
      </c>
      <c r="E88" s="175">
        <f>SUM(E89:E98)</f>
        <v>0</v>
      </c>
      <c r="F88" s="175">
        <f>SUM(F89:F98)</f>
        <v>0</v>
      </c>
      <c r="G88" s="175">
        <f t="shared" ref="G88:P88" si="22">SUM(G89:G98)</f>
        <v>0</v>
      </c>
      <c r="H88" s="175">
        <f t="shared" si="22"/>
        <v>0</v>
      </c>
      <c r="I88" s="175">
        <f t="shared" si="22"/>
        <v>0</v>
      </c>
      <c r="J88" s="175">
        <f t="shared" si="22"/>
        <v>0</v>
      </c>
      <c r="K88" s="175">
        <f t="shared" si="22"/>
        <v>0</v>
      </c>
      <c r="L88" s="175">
        <f t="shared" si="22"/>
        <v>0</v>
      </c>
      <c r="M88" s="175">
        <f t="shared" si="22"/>
        <v>0</v>
      </c>
      <c r="N88" s="175">
        <f t="shared" si="22"/>
        <v>0</v>
      </c>
      <c r="O88" s="175">
        <f t="shared" si="22"/>
        <v>0</v>
      </c>
      <c r="P88" s="176">
        <f t="shared" si="22"/>
        <v>0</v>
      </c>
      <c r="Q88" s="82">
        <f t="shared" ca="1" si="16"/>
        <v>0</v>
      </c>
      <c r="R88" s="71">
        <f t="shared" ca="1" si="17"/>
        <v>0</v>
      </c>
      <c r="Y88" s="63"/>
      <c r="Z88" s="63"/>
      <c r="AA88" s="63"/>
      <c r="AB88" s="63"/>
      <c r="AC88" s="63"/>
      <c r="AD88" s="63"/>
      <c r="AE88" s="63"/>
      <c r="AF88" s="63"/>
      <c r="AG88" s="63"/>
      <c r="AH88" s="63"/>
      <c r="AI88" s="63"/>
      <c r="AJ88" s="63"/>
      <c r="AK88" s="63"/>
      <c r="AL88" s="62"/>
      <c r="AM88" s="62"/>
    </row>
    <row r="89" spans="1:39" x14ac:dyDescent="0.2">
      <c r="A89" s="76">
        <f t="shared" si="21"/>
        <v>66</v>
      </c>
      <c r="B89" s="1"/>
      <c r="C89" s="123" t="str">
        <f>IF(AI$134,Budget_By_Month!C89,Quick_Budget!C89)</f>
        <v>Clothes</v>
      </c>
      <c r="D89" s="177"/>
      <c r="E89" s="177"/>
      <c r="F89" s="177"/>
      <c r="G89" s="177"/>
      <c r="H89" s="177"/>
      <c r="I89" s="177"/>
      <c r="J89" s="177"/>
      <c r="K89" s="177"/>
      <c r="L89" s="177"/>
      <c r="M89" s="177"/>
      <c r="N89" s="177"/>
      <c r="O89" s="177"/>
      <c r="P89" s="173">
        <f t="shared" ref="P89:P98" si="23">SUM(D89:O89)</f>
        <v>0</v>
      </c>
      <c r="Q89" s="82">
        <f t="shared" ca="1" si="16"/>
        <v>0</v>
      </c>
      <c r="R89" s="71">
        <f t="shared" ca="1" si="17"/>
        <v>0</v>
      </c>
      <c r="Y89" s="63"/>
      <c r="Z89" s="63"/>
      <c r="AA89" s="63"/>
      <c r="AB89" s="63"/>
      <c r="AC89" s="63"/>
      <c r="AD89" s="63"/>
      <c r="AE89" s="63"/>
      <c r="AF89" s="63"/>
      <c r="AG89" s="63"/>
      <c r="AH89" s="63"/>
      <c r="AI89" s="63"/>
      <c r="AJ89" s="63"/>
      <c r="AK89" s="63"/>
      <c r="AL89" s="62"/>
      <c r="AM89" s="62"/>
    </row>
    <row r="90" spans="1:39" x14ac:dyDescent="0.2">
      <c r="A90" s="76">
        <f t="shared" si="21"/>
        <v>67</v>
      </c>
      <c r="B90" s="1"/>
      <c r="C90" s="123" t="str">
        <f>IF(AI$134,Budget_By_Month!C90,Quick_Budget!C90)</f>
        <v>Child care</v>
      </c>
      <c r="D90" s="177"/>
      <c r="E90" s="177"/>
      <c r="F90" s="177"/>
      <c r="G90" s="177"/>
      <c r="H90" s="177"/>
      <c r="I90" s="177"/>
      <c r="J90" s="177"/>
      <c r="K90" s="177"/>
      <c r="L90" s="177"/>
      <c r="M90" s="177"/>
      <c r="N90" s="177"/>
      <c r="O90" s="177"/>
      <c r="P90" s="173">
        <f t="shared" si="23"/>
        <v>0</v>
      </c>
      <c r="Q90" s="82">
        <f t="shared" ca="1" si="16"/>
        <v>0</v>
      </c>
      <c r="R90" s="71">
        <f t="shared" ca="1" si="17"/>
        <v>0</v>
      </c>
      <c r="Y90" s="63"/>
      <c r="Z90" s="63"/>
      <c r="AA90" s="63"/>
      <c r="AB90" s="63"/>
      <c r="AC90" s="63"/>
      <c r="AD90" s="63"/>
      <c r="AE90" s="63"/>
      <c r="AF90" s="63"/>
      <c r="AG90" s="63"/>
      <c r="AH90" s="63"/>
      <c r="AI90" s="63"/>
      <c r="AJ90" s="63"/>
      <c r="AK90" s="63"/>
      <c r="AL90" s="62"/>
      <c r="AM90" s="62"/>
    </row>
    <row r="91" spans="1:39" x14ac:dyDescent="0.2">
      <c r="A91" s="76">
        <f t="shared" si="21"/>
        <v>68</v>
      </c>
      <c r="B91" s="1"/>
      <c r="C91" s="123" t="str">
        <f>IF(AI$134,Budget_By_Month!C91,Quick_Budget!C91)</f>
        <v>School supplies</v>
      </c>
      <c r="D91" s="177"/>
      <c r="E91" s="177"/>
      <c r="F91" s="177"/>
      <c r="G91" s="177"/>
      <c r="H91" s="177"/>
      <c r="I91" s="177"/>
      <c r="J91" s="177"/>
      <c r="K91" s="177"/>
      <c r="L91" s="177"/>
      <c r="M91" s="177"/>
      <c r="N91" s="177"/>
      <c r="O91" s="177"/>
      <c r="P91" s="173">
        <f t="shared" si="23"/>
        <v>0</v>
      </c>
      <c r="Q91" s="82">
        <f t="shared" ca="1" si="16"/>
        <v>0</v>
      </c>
      <c r="R91" s="71">
        <f t="shared" ca="1" si="17"/>
        <v>0</v>
      </c>
      <c r="Y91" s="63"/>
      <c r="Z91" s="63"/>
      <c r="AA91" s="63"/>
      <c r="AB91" s="63"/>
      <c r="AC91" s="63"/>
      <c r="AD91" s="63"/>
      <c r="AE91" s="63"/>
      <c r="AF91" s="63"/>
      <c r="AG91" s="63"/>
      <c r="AH91" s="63"/>
      <c r="AI91" s="63"/>
      <c r="AJ91" s="63"/>
      <c r="AK91" s="63"/>
      <c r="AL91" s="62"/>
      <c r="AM91" s="62"/>
    </row>
    <row r="92" spans="1:39" x14ac:dyDescent="0.2">
      <c r="A92" s="76">
        <f t="shared" si="21"/>
        <v>69</v>
      </c>
      <c r="B92" s="1"/>
      <c r="C92" s="123" t="str">
        <f>IF(AI$134,Budget_By_Month!C92,Quick_Budget!C92)</f>
        <v>Babysitter</v>
      </c>
      <c r="D92" s="177"/>
      <c r="E92" s="177"/>
      <c r="F92" s="177"/>
      <c r="G92" s="177"/>
      <c r="H92" s="177"/>
      <c r="I92" s="177"/>
      <c r="J92" s="177"/>
      <c r="K92" s="177"/>
      <c r="L92" s="177"/>
      <c r="M92" s="177"/>
      <c r="N92" s="177"/>
      <c r="O92" s="177"/>
      <c r="P92" s="173">
        <f t="shared" si="23"/>
        <v>0</v>
      </c>
      <c r="Q92" s="82">
        <f t="shared" ca="1" si="16"/>
        <v>0</v>
      </c>
      <c r="R92" s="71">
        <f t="shared" ca="1" si="17"/>
        <v>0</v>
      </c>
      <c r="Y92" s="63"/>
      <c r="Z92" s="63"/>
      <c r="AA92" s="63"/>
      <c r="AB92" s="63"/>
      <c r="AC92" s="63"/>
      <c r="AD92" s="63"/>
      <c r="AE92" s="63"/>
      <c r="AF92" s="63"/>
      <c r="AG92" s="63"/>
      <c r="AH92" s="63"/>
      <c r="AI92" s="63"/>
      <c r="AJ92" s="63"/>
      <c r="AK92" s="63"/>
      <c r="AL92" s="62"/>
      <c r="AM92" s="62"/>
    </row>
    <row r="93" spans="1:39" x14ac:dyDescent="0.2">
      <c r="A93" s="76">
        <f t="shared" si="21"/>
        <v>70</v>
      </c>
      <c r="B93" s="1"/>
      <c r="C93" s="123" t="str">
        <f>IF(AI$134,Budget_By_Month!C93,Quick_Budget!C93)</f>
        <v>Tuition</v>
      </c>
      <c r="D93" s="177"/>
      <c r="E93" s="177"/>
      <c r="F93" s="177"/>
      <c r="G93" s="177"/>
      <c r="H93" s="177"/>
      <c r="I93" s="177"/>
      <c r="J93" s="177"/>
      <c r="K93" s="177"/>
      <c r="L93" s="177"/>
      <c r="M93" s="177"/>
      <c r="N93" s="177"/>
      <c r="O93" s="177"/>
      <c r="P93" s="173">
        <f t="shared" si="23"/>
        <v>0</v>
      </c>
      <c r="Q93" s="82">
        <f t="shared" ca="1" si="16"/>
        <v>0</v>
      </c>
      <c r="R93" s="71">
        <f t="shared" ca="1" si="17"/>
        <v>0</v>
      </c>
      <c r="Y93" s="63"/>
      <c r="Z93" s="63"/>
      <c r="AA93" s="63"/>
      <c r="AB93" s="63"/>
      <c r="AC93" s="63"/>
      <c r="AD93" s="63"/>
      <c r="AE93" s="63"/>
      <c r="AF93" s="63"/>
      <c r="AG93" s="63"/>
      <c r="AH93" s="63"/>
      <c r="AI93" s="63"/>
      <c r="AJ93" s="63"/>
      <c r="AK93" s="63"/>
      <c r="AL93" s="62"/>
      <c r="AM93" s="62"/>
    </row>
    <row r="94" spans="1:39" x14ac:dyDescent="0.2">
      <c r="A94" s="76">
        <f t="shared" si="21"/>
        <v>71</v>
      </c>
      <c r="B94" s="1"/>
      <c r="C94" s="123" t="str">
        <f>IF(AI$134,Budget_By_Month!C94,Quick_Budget!C94)</f>
        <v>Music lessons</v>
      </c>
      <c r="D94" s="177"/>
      <c r="E94" s="177"/>
      <c r="F94" s="177"/>
      <c r="G94" s="177"/>
      <c r="H94" s="177"/>
      <c r="I94" s="177"/>
      <c r="J94" s="177"/>
      <c r="K94" s="177"/>
      <c r="L94" s="177"/>
      <c r="M94" s="177"/>
      <c r="N94" s="177"/>
      <c r="O94" s="177"/>
      <c r="P94" s="173">
        <f t="shared" si="23"/>
        <v>0</v>
      </c>
      <c r="Q94" s="82">
        <f t="shared" ca="1" si="16"/>
        <v>0</v>
      </c>
      <c r="R94" s="71">
        <f t="shared" ca="1" si="17"/>
        <v>0</v>
      </c>
      <c r="Y94" s="63"/>
      <c r="Z94" s="63"/>
      <c r="AA94" s="63"/>
      <c r="AB94" s="63"/>
      <c r="AC94" s="63"/>
      <c r="AD94" s="63"/>
      <c r="AE94" s="63"/>
      <c r="AF94" s="63"/>
      <c r="AG94" s="63"/>
      <c r="AH94" s="63"/>
      <c r="AI94" s="63"/>
      <c r="AJ94" s="63"/>
      <c r="AK94" s="63"/>
      <c r="AL94" s="62"/>
      <c r="AM94" s="62"/>
    </row>
    <row r="95" spans="1:39" x14ac:dyDescent="0.2">
      <c r="A95" s="76">
        <f t="shared" si="21"/>
        <v>72</v>
      </c>
      <c r="B95" s="1"/>
      <c r="C95" s="123" t="str">
        <f>IF(AI$134,Budget_By_Month!C95,Quick_Budget!C95)</f>
        <v>Other</v>
      </c>
      <c r="D95" s="177"/>
      <c r="E95" s="177"/>
      <c r="F95" s="177"/>
      <c r="G95" s="177"/>
      <c r="H95" s="177"/>
      <c r="I95" s="177"/>
      <c r="J95" s="177"/>
      <c r="K95" s="177"/>
      <c r="L95" s="177"/>
      <c r="M95" s="177"/>
      <c r="N95" s="177"/>
      <c r="O95" s="177"/>
      <c r="P95" s="173">
        <f t="shared" si="23"/>
        <v>0</v>
      </c>
      <c r="Q95" s="82">
        <f t="shared" ca="1" si="16"/>
        <v>0</v>
      </c>
      <c r="R95" s="71">
        <f t="shared" ca="1" si="17"/>
        <v>0</v>
      </c>
      <c r="Y95" s="63"/>
      <c r="Z95" s="63"/>
      <c r="AA95" s="63"/>
      <c r="AB95" s="63"/>
      <c r="AC95" s="63"/>
      <c r="AD95" s="63"/>
      <c r="AE95" s="63"/>
      <c r="AF95" s="63"/>
      <c r="AG95" s="63"/>
      <c r="AH95" s="63"/>
      <c r="AI95" s="63"/>
      <c r="AJ95" s="63"/>
      <c r="AK95" s="63"/>
      <c r="AL95" s="62"/>
      <c r="AM95" s="62"/>
    </row>
    <row r="96" spans="1:39" x14ac:dyDescent="0.2">
      <c r="A96" s="76">
        <f t="shared" si="21"/>
        <v>73</v>
      </c>
      <c r="B96" s="1"/>
      <c r="C96" s="123" t="str">
        <f>IF(AI$134,Budget_By_Month!C96,Quick_Budget!C96)</f>
        <v>Other</v>
      </c>
      <c r="D96" s="177"/>
      <c r="E96" s="177"/>
      <c r="F96" s="177"/>
      <c r="G96" s="177"/>
      <c r="H96" s="177"/>
      <c r="I96" s="177"/>
      <c r="J96" s="177"/>
      <c r="K96" s="177"/>
      <c r="L96" s="177"/>
      <c r="M96" s="177"/>
      <c r="N96" s="177"/>
      <c r="O96" s="177"/>
      <c r="P96" s="173">
        <f t="shared" si="23"/>
        <v>0</v>
      </c>
      <c r="Q96" s="82">
        <f t="shared" ca="1" si="16"/>
        <v>0</v>
      </c>
      <c r="R96" s="71">
        <f t="shared" ca="1" si="17"/>
        <v>0</v>
      </c>
      <c r="Y96" s="63"/>
      <c r="Z96" s="63"/>
      <c r="AA96" s="63"/>
      <c r="AB96" s="63"/>
      <c r="AC96" s="63"/>
      <c r="AD96" s="63"/>
      <c r="AE96" s="63"/>
      <c r="AF96" s="63"/>
      <c r="AG96" s="63"/>
      <c r="AH96" s="63"/>
      <c r="AI96" s="63"/>
      <c r="AJ96" s="63"/>
      <c r="AK96" s="63"/>
      <c r="AL96" s="62"/>
      <c r="AM96" s="62"/>
    </row>
    <row r="97" spans="1:39" x14ac:dyDescent="0.2">
      <c r="A97" s="76">
        <f t="shared" si="21"/>
        <v>74</v>
      </c>
      <c r="B97" s="1"/>
      <c r="C97" s="123" t="str">
        <f>IF(AI$134,Budget_By_Month!C97,Quick_Budget!C97)</f>
        <v>Other</v>
      </c>
      <c r="D97" s="177"/>
      <c r="E97" s="177"/>
      <c r="F97" s="177"/>
      <c r="G97" s="177"/>
      <c r="H97" s="177"/>
      <c r="I97" s="177"/>
      <c r="J97" s="177"/>
      <c r="K97" s="177"/>
      <c r="L97" s="177"/>
      <c r="M97" s="177"/>
      <c r="N97" s="177"/>
      <c r="O97" s="177"/>
      <c r="P97" s="173">
        <f t="shared" si="23"/>
        <v>0</v>
      </c>
      <c r="Q97" s="82">
        <f t="shared" ca="1" si="16"/>
        <v>0</v>
      </c>
      <c r="R97" s="71">
        <f t="shared" ca="1" si="17"/>
        <v>0</v>
      </c>
      <c r="Y97" s="63"/>
      <c r="Z97" s="63"/>
      <c r="AA97" s="63"/>
      <c r="AB97" s="63"/>
      <c r="AC97" s="63"/>
      <c r="AD97" s="63"/>
      <c r="AE97" s="63"/>
      <c r="AF97" s="63"/>
      <c r="AG97" s="63"/>
      <c r="AH97" s="63"/>
      <c r="AI97" s="63"/>
      <c r="AJ97" s="63"/>
      <c r="AK97" s="63"/>
      <c r="AL97" s="62"/>
      <c r="AM97" s="62"/>
    </row>
    <row r="98" spans="1:39" x14ac:dyDescent="0.2">
      <c r="A98" s="76"/>
      <c r="B98" s="1"/>
      <c r="C98" s="123" t="str">
        <f>IF(AI$134,Budget_By_Month!C98,Quick_Budget!C98)</f>
        <v>Other</v>
      </c>
      <c r="D98" s="177"/>
      <c r="E98" s="177"/>
      <c r="F98" s="177"/>
      <c r="G98" s="177"/>
      <c r="H98" s="177"/>
      <c r="I98" s="177"/>
      <c r="J98" s="177"/>
      <c r="K98" s="177"/>
      <c r="L98" s="177"/>
      <c r="M98" s="177"/>
      <c r="N98" s="177"/>
      <c r="O98" s="177"/>
      <c r="P98" s="173">
        <f t="shared" si="23"/>
        <v>0</v>
      </c>
      <c r="Q98" s="82">
        <f t="shared" ca="1" si="16"/>
        <v>0</v>
      </c>
      <c r="R98" s="71">
        <f t="shared" ca="1" si="17"/>
        <v>0</v>
      </c>
      <c r="Y98" s="63"/>
      <c r="Z98" s="63"/>
      <c r="AA98" s="63"/>
      <c r="AB98" s="63"/>
      <c r="AC98" s="63"/>
      <c r="AD98" s="63"/>
      <c r="AE98" s="63"/>
      <c r="AF98" s="63"/>
      <c r="AG98" s="63"/>
      <c r="AH98" s="63"/>
      <c r="AI98" s="63"/>
      <c r="AJ98" s="63"/>
      <c r="AK98" s="63"/>
      <c r="AL98" s="62"/>
      <c r="AM98" s="62"/>
    </row>
    <row r="99" spans="1:39" x14ac:dyDescent="0.2">
      <c r="A99" s="76">
        <f>A74+1</f>
        <v>64</v>
      </c>
      <c r="B99" s="1"/>
      <c r="C99" s="123"/>
      <c r="D99" s="123"/>
      <c r="E99" s="123"/>
      <c r="F99" s="123"/>
      <c r="G99" s="123"/>
      <c r="H99" s="123"/>
      <c r="I99" s="123"/>
      <c r="J99" s="123"/>
      <c r="K99" s="123"/>
      <c r="L99" s="123"/>
      <c r="M99" s="123"/>
      <c r="N99" s="123"/>
      <c r="O99" s="123"/>
      <c r="P99" s="174"/>
      <c r="Q99" s="82">
        <f t="shared" ca="1" si="16"/>
        <v>0</v>
      </c>
      <c r="R99" s="71">
        <f t="shared" ca="1" si="17"/>
        <v>0</v>
      </c>
      <c r="Y99" s="63"/>
      <c r="Z99" s="63"/>
      <c r="AA99" s="63"/>
      <c r="AB99" s="63"/>
      <c r="AC99" s="63"/>
      <c r="AD99" s="63"/>
      <c r="AE99" s="63"/>
      <c r="AF99" s="63"/>
      <c r="AG99" s="63"/>
      <c r="AH99" s="63"/>
      <c r="AI99" s="63"/>
      <c r="AJ99" s="63"/>
      <c r="AK99" s="63"/>
      <c r="AL99" s="62"/>
      <c r="AM99" s="62"/>
    </row>
    <row r="100" spans="1:39" x14ac:dyDescent="0.2">
      <c r="A100" s="76">
        <f t="shared" si="7"/>
        <v>65</v>
      </c>
      <c r="B100" s="1"/>
      <c r="C100" s="169" t="str">
        <f>IF(AI$134,Budget_By_Month!C100,Quick_Budget!C100)</f>
        <v>Miscellaneous</v>
      </c>
      <c r="D100" s="175">
        <f>SUM(D101:D112)</f>
        <v>0</v>
      </c>
      <c r="E100" s="175">
        <f>SUM(E101:E112)</f>
        <v>0</v>
      </c>
      <c r="F100" s="175">
        <f>SUM(F101:F112)</f>
        <v>0</v>
      </c>
      <c r="G100" s="175">
        <f t="shared" ref="G100:P100" si="24">SUM(G101:G112)</f>
        <v>0</v>
      </c>
      <c r="H100" s="175">
        <f t="shared" si="24"/>
        <v>0</v>
      </c>
      <c r="I100" s="175">
        <f t="shared" si="24"/>
        <v>0</v>
      </c>
      <c r="J100" s="175">
        <f t="shared" si="24"/>
        <v>0</v>
      </c>
      <c r="K100" s="175">
        <f t="shared" si="24"/>
        <v>0</v>
      </c>
      <c r="L100" s="175">
        <f t="shared" si="24"/>
        <v>0</v>
      </c>
      <c r="M100" s="175">
        <f t="shared" si="24"/>
        <v>0</v>
      </c>
      <c r="N100" s="175">
        <f t="shared" si="24"/>
        <v>0</v>
      </c>
      <c r="O100" s="175">
        <f t="shared" si="24"/>
        <v>0</v>
      </c>
      <c r="P100" s="176">
        <f t="shared" si="24"/>
        <v>0</v>
      </c>
      <c r="Q100" s="82">
        <f t="shared" ca="1" si="16"/>
        <v>0</v>
      </c>
      <c r="R100" s="71">
        <f t="shared" ca="1" si="17"/>
        <v>0</v>
      </c>
      <c r="Y100" s="63"/>
      <c r="Z100" s="63"/>
      <c r="AA100" s="63"/>
      <c r="AB100" s="63"/>
      <c r="AC100" s="63"/>
      <c r="AD100" s="63"/>
      <c r="AE100" s="63"/>
      <c r="AF100" s="63"/>
      <c r="AG100" s="63"/>
      <c r="AH100" s="63"/>
      <c r="AI100" s="63"/>
      <c r="AJ100" s="63"/>
      <c r="AK100" s="63"/>
      <c r="AL100" s="62"/>
      <c r="AM100" s="62"/>
    </row>
    <row r="101" spans="1:39" x14ac:dyDescent="0.2">
      <c r="A101" s="76">
        <f t="shared" si="7"/>
        <v>66</v>
      </c>
      <c r="B101" s="1"/>
      <c r="C101" s="123" t="str">
        <f>IF(AI$134,Budget_By_Month!C101,Quick_Budget!C101)</f>
        <v>401k</v>
      </c>
      <c r="D101" s="177"/>
      <c r="E101" s="177"/>
      <c r="F101" s="177"/>
      <c r="G101" s="177"/>
      <c r="H101" s="177"/>
      <c r="I101" s="177"/>
      <c r="J101" s="177"/>
      <c r="K101" s="177"/>
      <c r="L101" s="177"/>
      <c r="M101" s="177"/>
      <c r="N101" s="177"/>
      <c r="O101" s="177"/>
      <c r="P101" s="173">
        <f t="shared" ref="P101:P112" si="25">SUM(D101:O101)</f>
        <v>0</v>
      </c>
      <c r="Q101" s="82">
        <f t="shared" ca="1" si="16"/>
        <v>0</v>
      </c>
      <c r="R101" s="71">
        <f t="shared" ca="1" si="17"/>
        <v>0</v>
      </c>
      <c r="Y101" s="63"/>
      <c r="Z101" s="63"/>
      <c r="AA101" s="63"/>
      <c r="AB101" s="63"/>
      <c r="AC101" s="63"/>
      <c r="AD101" s="63"/>
      <c r="AE101" s="63"/>
      <c r="AF101" s="63"/>
      <c r="AG101" s="63"/>
      <c r="AH101" s="63"/>
      <c r="AI101" s="63"/>
      <c r="AJ101" s="63"/>
      <c r="AK101" s="63"/>
      <c r="AL101" s="62"/>
      <c r="AM101" s="62"/>
    </row>
    <row r="102" spans="1:39" x14ac:dyDescent="0.2">
      <c r="A102" s="76">
        <f t="shared" si="7"/>
        <v>67</v>
      </c>
      <c r="B102" s="1"/>
      <c r="C102" s="123" t="str">
        <f>IF(AI$134,Budget_By_Month!C102,Quick_Budget!C102)</f>
        <v>IRA</v>
      </c>
      <c r="D102" s="177"/>
      <c r="E102" s="177"/>
      <c r="F102" s="177"/>
      <c r="G102" s="177"/>
      <c r="H102" s="177"/>
      <c r="I102" s="177"/>
      <c r="J102" s="177"/>
      <c r="K102" s="177"/>
      <c r="L102" s="177"/>
      <c r="M102" s="177"/>
      <c r="N102" s="177"/>
      <c r="O102" s="177"/>
      <c r="P102" s="173">
        <f t="shared" si="25"/>
        <v>0</v>
      </c>
      <c r="Q102" s="82">
        <f t="shared" ca="1" si="16"/>
        <v>0</v>
      </c>
      <c r="R102" s="71">
        <f t="shared" ca="1" si="17"/>
        <v>0</v>
      </c>
      <c r="Y102" s="63"/>
      <c r="Z102" s="63"/>
      <c r="AA102" s="63"/>
      <c r="AB102" s="63"/>
      <c r="AC102" s="63"/>
      <c r="AD102" s="63"/>
      <c r="AE102" s="63"/>
      <c r="AF102" s="63"/>
      <c r="AG102" s="63"/>
      <c r="AH102" s="63"/>
      <c r="AI102" s="63"/>
      <c r="AJ102" s="63"/>
      <c r="AK102" s="63"/>
      <c r="AL102" s="62"/>
      <c r="AM102" s="62"/>
    </row>
    <row r="103" spans="1:39" x14ac:dyDescent="0.2">
      <c r="A103" s="76">
        <f t="shared" si="7"/>
        <v>68</v>
      </c>
      <c r="B103" s="1"/>
      <c r="C103" s="123" t="str">
        <f>IF(AI$134,Budget_By_Month!C103,Quick_Budget!C103)</f>
        <v>Donations</v>
      </c>
      <c r="D103" s="177"/>
      <c r="E103" s="177"/>
      <c r="F103" s="177"/>
      <c r="G103" s="177"/>
      <c r="H103" s="177"/>
      <c r="I103" s="177"/>
      <c r="J103" s="177"/>
      <c r="K103" s="177"/>
      <c r="L103" s="177"/>
      <c r="M103" s="177"/>
      <c r="N103" s="177"/>
      <c r="O103" s="177"/>
      <c r="P103" s="173">
        <f t="shared" si="25"/>
        <v>0</v>
      </c>
      <c r="Q103" s="82">
        <f t="shared" ca="1" si="16"/>
        <v>0</v>
      </c>
      <c r="R103" s="71">
        <f t="shared" ca="1" si="17"/>
        <v>0</v>
      </c>
      <c r="Y103" s="63"/>
      <c r="Z103" s="63"/>
      <c r="AA103" s="63"/>
      <c r="AB103" s="63"/>
      <c r="AC103" s="63"/>
      <c r="AD103" s="63"/>
      <c r="AE103" s="63"/>
      <c r="AF103" s="63"/>
      <c r="AG103" s="63"/>
      <c r="AH103" s="63"/>
      <c r="AI103" s="63"/>
      <c r="AJ103" s="63"/>
      <c r="AK103" s="63"/>
      <c r="AL103" s="62"/>
      <c r="AM103" s="62"/>
    </row>
    <row r="104" spans="1:39" x14ac:dyDescent="0.2">
      <c r="A104" s="76">
        <f t="shared" si="7"/>
        <v>69</v>
      </c>
      <c r="B104" s="1"/>
      <c r="C104" s="123" t="str">
        <f>IF(AI$134,Budget_By_Month!C104,Quick_Budget!C104)</f>
        <v>Dry Cleaning</v>
      </c>
      <c r="D104" s="177"/>
      <c r="E104" s="177"/>
      <c r="F104" s="177"/>
      <c r="G104" s="177"/>
      <c r="H104" s="177"/>
      <c r="I104" s="177"/>
      <c r="J104" s="177"/>
      <c r="K104" s="177"/>
      <c r="L104" s="177"/>
      <c r="M104" s="177"/>
      <c r="N104" s="177"/>
      <c r="O104" s="177"/>
      <c r="P104" s="173">
        <f t="shared" si="25"/>
        <v>0</v>
      </c>
      <c r="Q104" s="82">
        <f t="shared" ca="1" si="16"/>
        <v>0</v>
      </c>
      <c r="R104" s="71">
        <f t="shared" ca="1" si="17"/>
        <v>0</v>
      </c>
      <c r="Y104" s="63"/>
      <c r="Z104" s="63"/>
      <c r="AA104" s="63"/>
      <c r="AB104" s="63"/>
      <c r="AC104" s="63"/>
      <c r="AD104" s="63"/>
      <c r="AE104" s="63"/>
      <c r="AF104" s="63"/>
      <c r="AG104" s="63"/>
      <c r="AH104" s="63"/>
      <c r="AI104" s="63"/>
      <c r="AJ104" s="63"/>
      <c r="AK104" s="63"/>
      <c r="AL104" s="62"/>
      <c r="AM104" s="62"/>
    </row>
    <row r="105" spans="1:39" x14ac:dyDescent="0.2">
      <c r="A105" s="76">
        <f t="shared" si="7"/>
        <v>70</v>
      </c>
      <c r="B105" s="1"/>
      <c r="C105" s="123" t="str">
        <f>IF(AI$134,Budget_By_Month!C105,Quick_Budget!C105)</f>
        <v>New Clothes</v>
      </c>
      <c r="D105" s="177"/>
      <c r="E105" s="177"/>
      <c r="F105" s="177"/>
      <c r="G105" s="177"/>
      <c r="H105" s="177"/>
      <c r="I105" s="177"/>
      <c r="J105" s="177"/>
      <c r="K105" s="177"/>
      <c r="L105" s="177"/>
      <c r="M105" s="177"/>
      <c r="N105" s="177"/>
      <c r="O105" s="177"/>
      <c r="P105" s="173">
        <f t="shared" si="25"/>
        <v>0</v>
      </c>
      <c r="Q105" s="82">
        <f t="shared" ca="1" si="16"/>
        <v>0</v>
      </c>
      <c r="R105" s="71">
        <f t="shared" ca="1" si="17"/>
        <v>0</v>
      </c>
      <c r="Y105" s="63"/>
      <c r="Z105" s="63"/>
      <c r="AA105" s="63"/>
      <c r="AB105" s="63"/>
      <c r="AC105" s="63"/>
      <c r="AD105" s="63"/>
      <c r="AE105" s="63"/>
      <c r="AF105" s="63"/>
      <c r="AG105" s="63"/>
      <c r="AH105" s="63"/>
      <c r="AI105" s="63"/>
      <c r="AJ105" s="63"/>
      <c r="AK105" s="63"/>
      <c r="AL105" s="62"/>
      <c r="AM105" s="62"/>
    </row>
    <row r="106" spans="1:39" x14ac:dyDescent="0.2">
      <c r="A106" s="76">
        <f t="shared" si="7"/>
        <v>71</v>
      </c>
      <c r="B106" s="1"/>
      <c r="C106" s="123" t="str">
        <f>IF(AI$134,Budget_By_Month!C106,Quick_Budget!C106)</f>
        <v>College Loans</v>
      </c>
      <c r="D106" s="177"/>
      <c r="E106" s="177"/>
      <c r="F106" s="177"/>
      <c r="G106" s="177"/>
      <c r="H106" s="177"/>
      <c r="I106" s="177"/>
      <c r="J106" s="177"/>
      <c r="K106" s="177"/>
      <c r="L106" s="177"/>
      <c r="M106" s="177"/>
      <c r="N106" s="177"/>
      <c r="O106" s="177"/>
      <c r="P106" s="173">
        <f t="shared" si="25"/>
        <v>0</v>
      </c>
      <c r="Q106" s="82">
        <f t="shared" ca="1" si="16"/>
        <v>0</v>
      </c>
      <c r="R106" s="71">
        <f t="shared" ca="1" si="17"/>
        <v>0</v>
      </c>
      <c r="Y106" s="63"/>
      <c r="Z106" s="63"/>
      <c r="AA106" s="63"/>
      <c r="AB106" s="63"/>
      <c r="AC106" s="63"/>
      <c r="AD106" s="63"/>
      <c r="AE106" s="63"/>
      <c r="AF106" s="63"/>
      <c r="AG106" s="63"/>
      <c r="AH106" s="63"/>
      <c r="AI106" s="63"/>
      <c r="AJ106" s="63"/>
      <c r="AK106" s="63"/>
      <c r="AL106" s="62"/>
      <c r="AM106" s="62"/>
    </row>
    <row r="107" spans="1:39" x14ac:dyDescent="0.2">
      <c r="A107" s="76">
        <f t="shared" si="7"/>
        <v>72</v>
      </c>
      <c r="B107" s="1"/>
      <c r="C107" s="123" t="str">
        <f>IF(AI$134,Budget_By_Month!C107,Quick_Budget!C107)</f>
        <v>Pocket Money</v>
      </c>
      <c r="D107" s="177"/>
      <c r="E107" s="177"/>
      <c r="F107" s="177"/>
      <c r="G107" s="177"/>
      <c r="H107" s="177"/>
      <c r="I107" s="177"/>
      <c r="J107" s="177"/>
      <c r="K107" s="177"/>
      <c r="L107" s="177"/>
      <c r="M107" s="177"/>
      <c r="N107" s="177"/>
      <c r="O107" s="177"/>
      <c r="P107" s="173">
        <f t="shared" si="25"/>
        <v>0</v>
      </c>
      <c r="Q107" s="82">
        <f t="shared" ca="1" si="16"/>
        <v>0</v>
      </c>
      <c r="R107" s="71">
        <f t="shared" ca="1" si="17"/>
        <v>0</v>
      </c>
      <c r="Y107" s="63"/>
      <c r="Z107" s="63"/>
      <c r="AA107" s="63"/>
      <c r="AB107" s="63"/>
      <c r="AC107" s="63"/>
      <c r="AD107" s="63"/>
      <c r="AE107" s="63"/>
      <c r="AF107" s="63"/>
      <c r="AG107" s="63"/>
      <c r="AH107" s="63"/>
      <c r="AI107" s="63"/>
      <c r="AJ107" s="63"/>
      <c r="AK107" s="63"/>
      <c r="AL107" s="62"/>
      <c r="AM107" s="62"/>
    </row>
    <row r="108" spans="1:39" x14ac:dyDescent="0.2">
      <c r="A108" s="76">
        <f t="shared" si="7"/>
        <v>73</v>
      </c>
      <c r="B108" s="1"/>
      <c r="C108" s="123" t="str">
        <f>IF(AI$134,Budget_By_Month!C108,Quick_Budget!C108)</f>
        <v>Gifts</v>
      </c>
      <c r="D108" s="177"/>
      <c r="E108" s="177"/>
      <c r="F108" s="177"/>
      <c r="G108" s="177"/>
      <c r="H108" s="177"/>
      <c r="I108" s="177"/>
      <c r="J108" s="177"/>
      <c r="K108" s="177"/>
      <c r="L108" s="177"/>
      <c r="M108" s="177"/>
      <c r="N108" s="177"/>
      <c r="O108" s="177"/>
      <c r="P108" s="173">
        <f t="shared" si="25"/>
        <v>0</v>
      </c>
      <c r="Q108" s="82">
        <f t="shared" ca="1" si="16"/>
        <v>0</v>
      </c>
      <c r="R108" s="71">
        <f t="shared" ca="1" si="17"/>
        <v>0</v>
      </c>
      <c r="Y108" s="63"/>
      <c r="Z108" s="63"/>
      <c r="AA108" s="63"/>
      <c r="AB108" s="63"/>
      <c r="AC108" s="63"/>
      <c r="AD108" s="63"/>
      <c r="AE108" s="63"/>
      <c r="AF108" s="63"/>
      <c r="AG108" s="63"/>
      <c r="AH108" s="63"/>
      <c r="AI108" s="63"/>
      <c r="AJ108" s="63"/>
      <c r="AK108" s="63"/>
      <c r="AL108" s="62"/>
      <c r="AM108" s="62"/>
    </row>
    <row r="109" spans="1:39" x14ac:dyDescent="0.2">
      <c r="A109" s="76">
        <f t="shared" si="7"/>
        <v>74</v>
      </c>
      <c r="B109" s="1"/>
      <c r="C109" s="123" t="str">
        <f>IF(AI$134,Budget_By_Month!C109,Quick_Budget!C109)</f>
        <v>Credit Card</v>
      </c>
      <c r="D109" s="177"/>
      <c r="E109" s="177"/>
      <c r="F109" s="177"/>
      <c r="G109" s="177"/>
      <c r="H109" s="177"/>
      <c r="I109" s="177"/>
      <c r="J109" s="177"/>
      <c r="K109" s="177"/>
      <c r="L109" s="177"/>
      <c r="M109" s="177"/>
      <c r="N109" s="177"/>
      <c r="O109" s="177"/>
      <c r="P109" s="173">
        <f t="shared" si="25"/>
        <v>0</v>
      </c>
      <c r="Q109" s="82">
        <f t="shared" ca="1" si="16"/>
        <v>0</v>
      </c>
      <c r="R109" s="71">
        <f t="shared" ca="1" si="17"/>
        <v>0</v>
      </c>
      <c r="Y109" s="63"/>
      <c r="Z109" s="63"/>
      <c r="AA109" s="63"/>
      <c r="AB109" s="63"/>
      <c r="AC109" s="63"/>
      <c r="AD109" s="63"/>
      <c r="AE109" s="63"/>
      <c r="AF109" s="63"/>
      <c r="AG109" s="63"/>
      <c r="AH109" s="63"/>
      <c r="AI109" s="63"/>
      <c r="AJ109" s="63"/>
      <c r="AK109" s="63"/>
      <c r="AL109" s="62"/>
      <c r="AM109" s="62"/>
    </row>
    <row r="110" spans="1:39" x14ac:dyDescent="0.2">
      <c r="A110" s="76">
        <f t="shared" si="7"/>
        <v>75</v>
      </c>
      <c r="B110" s="1"/>
      <c r="C110" s="123" t="str">
        <f>IF(AI$134,Budget_By_Month!C110,Quick_Budget!C110)</f>
        <v>Other</v>
      </c>
      <c r="D110" s="177"/>
      <c r="E110" s="177"/>
      <c r="F110" s="177"/>
      <c r="G110" s="177"/>
      <c r="H110" s="177"/>
      <c r="I110" s="177"/>
      <c r="J110" s="177"/>
      <c r="K110" s="177"/>
      <c r="L110" s="177"/>
      <c r="M110" s="177"/>
      <c r="N110" s="177"/>
      <c r="O110" s="177"/>
      <c r="P110" s="173">
        <f t="shared" si="25"/>
        <v>0</v>
      </c>
      <c r="Q110" s="82">
        <f t="shared" ca="1" si="16"/>
        <v>0</v>
      </c>
      <c r="R110" s="71">
        <f t="shared" ca="1" si="17"/>
        <v>0</v>
      </c>
      <c r="Y110" s="63"/>
      <c r="Z110" s="63"/>
      <c r="AA110" s="63"/>
      <c r="AB110" s="63"/>
      <c r="AC110" s="63"/>
      <c r="AD110" s="63"/>
      <c r="AE110" s="63"/>
      <c r="AF110" s="63"/>
      <c r="AG110" s="63"/>
      <c r="AH110" s="63"/>
      <c r="AI110" s="63"/>
      <c r="AJ110" s="63"/>
      <c r="AK110" s="63"/>
      <c r="AL110" s="62"/>
      <c r="AM110" s="62"/>
    </row>
    <row r="111" spans="1:39" x14ac:dyDescent="0.2">
      <c r="A111" s="76">
        <f t="shared" si="7"/>
        <v>76</v>
      </c>
      <c r="B111" s="1"/>
      <c r="C111" s="123" t="str">
        <f>IF(AI$134,Budget_By_Month!C111,Quick_Budget!C111)</f>
        <v>Other</v>
      </c>
      <c r="D111" s="177"/>
      <c r="E111" s="177"/>
      <c r="F111" s="177"/>
      <c r="G111" s="177"/>
      <c r="H111" s="177"/>
      <c r="I111" s="177"/>
      <c r="J111" s="177"/>
      <c r="K111" s="177"/>
      <c r="L111" s="177"/>
      <c r="M111" s="177"/>
      <c r="N111" s="177"/>
      <c r="O111" s="177"/>
      <c r="P111" s="173">
        <f t="shared" si="25"/>
        <v>0</v>
      </c>
      <c r="Q111" s="82">
        <f t="shared" ca="1" si="16"/>
        <v>0</v>
      </c>
      <c r="R111" s="71">
        <f t="shared" ca="1" si="17"/>
        <v>0</v>
      </c>
      <c r="Y111" s="63"/>
      <c r="Z111" s="63"/>
      <c r="AA111" s="63"/>
      <c r="AB111" s="63"/>
      <c r="AC111" s="63"/>
      <c r="AD111" s="63"/>
      <c r="AE111" s="63"/>
      <c r="AF111" s="63"/>
      <c r="AG111" s="63"/>
      <c r="AH111" s="63"/>
      <c r="AI111" s="63"/>
      <c r="AJ111" s="63"/>
      <c r="AK111" s="63"/>
      <c r="AL111" s="62"/>
      <c r="AM111" s="62"/>
    </row>
    <row r="112" spans="1:39" x14ac:dyDescent="0.2">
      <c r="A112" s="76">
        <f t="shared" si="7"/>
        <v>77</v>
      </c>
      <c r="B112" s="1"/>
      <c r="C112" s="123" t="str">
        <f>IF(AI$134,Budget_By_Month!C112,Quick_Budget!C112)</f>
        <v>Other</v>
      </c>
      <c r="D112" s="177"/>
      <c r="E112" s="177"/>
      <c r="F112" s="177"/>
      <c r="G112" s="177"/>
      <c r="H112" s="177"/>
      <c r="I112" s="177"/>
      <c r="J112" s="177"/>
      <c r="K112" s="177"/>
      <c r="L112" s="177"/>
      <c r="M112" s="177"/>
      <c r="N112" s="177"/>
      <c r="O112" s="177"/>
      <c r="P112" s="173">
        <f t="shared" si="25"/>
        <v>0</v>
      </c>
      <c r="Q112" s="82">
        <f t="shared" ca="1" si="16"/>
        <v>0</v>
      </c>
      <c r="R112" s="71">
        <f t="shared" ca="1" si="17"/>
        <v>0</v>
      </c>
      <c r="Y112" s="63"/>
      <c r="Z112" s="63"/>
      <c r="AA112" s="63"/>
      <c r="AB112" s="63"/>
      <c r="AC112" s="63"/>
      <c r="AD112" s="63"/>
      <c r="AE112" s="63"/>
      <c r="AF112" s="63"/>
      <c r="AG112" s="63"/>
      <c r="AH112" s="63"/>
      <c r="AI112" s="63"/>
      <c r="AJ112" s="63"/>
      <c r="AK112" s="63"/>
      <c r="AL112" s="62"/>
      <c r="AM112" s="62"/>
    </row>
    <row r="113" spans="1:39" x14ac:dyDescent="0.2">
      <c r="A113" s="76"/>
      <c r="B113" s="2"/>
      <c r="C113" s="11"/>
      <c r="D113" s="10"/>
      <c r="E113" s="10"/>
      <c r="F113" s="10"/>
      <c r="G113" s="10"/>
      <c r="H113" s="10"/>
      <c r="I113" s="10"/>
      <c r="J113" s="10"/>
      <c r="K113" s="10"/>
      <c r="L113" s="10"/>
      <c r="M113" s="10"/>
      <c r="N113" s="10"/>
      <c r="O113" s="10"/>
      <c r="P113" s="12"/>
      <c r="Y113" s="63"/>
      <c r="Z113" s="63"/>
      <c r="AA113" s="63"/>
      <c r="AB113" s="63"/>
      <c r="AC113" s="63"/>
      <c r="AD113" s="63"/>
      <c r="AE113" s="63"/>
      <c r="AF113" s="63"/>
      <c r="AG113" s="63"/>
      <c r="AH113" s="63"/>
      <c r="AI113" s="63"/>
      <c r="AJ113" s="63"/>
      <c r="AK113" s="63"/>
      <c r="AL113" s="62"/>
      <c r="AM113" s="62"/>
    </row>
    <row r="114" spans="1:39" x14ac:dyDescent="0.2">
      <c r="D114" s="69">
        <f>D15-IF($AI$134,HLOOKUP(D6,BUDGETM,10,FALSE),Quick_Budget!$G15)</f>
        <v>1</v>
      </c>
      <c r="E114" s="69">
        <f>E15-IF($AI$134,HLOOKUP(E6,BUDGETM,10,FALSE),Quick_Budget!$G15)</f>
        <v>-1</v>
      </c>
      <c r="F114" s="69">
        <f>F15-IF($AI$134,HLOOKUP(F6,BUDGETM,10,FALSE),Quick_Budget!$G15)</f>
        <v>-1</v>
      </c>
      <c r="G114" s="69">
        <f>G15-IF($AI$134,HLOOKUP(G6,BUDGETM,10,FALSE),Quick_Budget!$G15)</f>
        <v>-1</v>
      </c>
      <c r="H114" s="69">
        <f>H15-IF($AI$134,HLOOKUP(H6,BUDGETM,10,FALSE),Quick_Budget!$G15)</f>
        <v>-1</v>
      </c>
      <c r="I114" s="69">
        <f>I15-IF($AI$134,HLOOKUP(I6,BUDGETM,10,FALSE),Quick_Budget!$G15)</f>
        <v>-1</v>
      </c>
      <c r="J114" s="69">
        <f>J15-IF($AI$134,HLOOKUP(J6,BUDGETM,10,FALSE),Quick_Budget!$G15)</f>
        <v>-1</v>
      </c>
      <c r="K114" s="69">
        <f>K15-IF($AI$134,HLOOKUP(K6,BUDGETM,10,FALSE),Quick_Budget!$G15)</f>
        <v>-1</v>
      </c>
      <c r="L114" s="69">
        <f>L15-IF($AI$134,HLOOKUP(L6,BUDGETM,10,FALSE),Quick_Budget!$G15)</f>
        <v>-1</v>
      </c>
      <c r="M114" s="69">
        <f>M15-IF($AI$134,HLOOKUP(M6,BUDGETM,10,FALSE),Quick_Budget!$G15)</f>
        <v>-1</v>
      </c>
      <c r="N114" s="69">
        <f>N15-IF($AI$134,HLOOKUP(N6,BUDGETM,10,FALSE),Quick_Budget!$G15)</f>
        <v>-1</v>
      </c>
      <c r="O114" s="69">
        <f>O15-IF($AI$134,HLOOKUP(O6,BUDGETM,10,FALSE),Quick_Budget!$G15)</f>
        <v>-1</v>
      </c>
      <c r="Y114" s="63"/>
      <c r="Z114" s="63"/>
      <c r="AA114" s="76"/>
      <c r="AB114" s="76"/>
      <c r="AC114" s="80">
        <v>3</v>
      </c>
      <c r="AD114" s="76" t="str">
        <f>VLOOKUP(AC114,MONTHSC,3,FALSE)</f>
        <v>Full Year</v>
      </c>
      <c r="AE114" s="76"/>
      <c r="AF114" s="76" t="s">
        <v>94</v>
      </c>
      <c r="AG114" s="76"/>
      <c r="AH114" s="76"/>
      <c r="AI114" s="16"/>
      <c r="AJ114" s="16"/>
      <c r="AK114" s="16"/>
      <c r="AL114" s="70"/>
      <c r="AM114" s="62"/>
    </row>
    <row r="115" spans="1:39" x14ac:dyDescent="0.2">
      <c r="Y115" s="63"/>
      <c r="Z115" s="63"/>
      <c r="AA115" s="76"/>
      <c r="AB115" s="76"/>
      <c r="AC115" s="80">
        <v>1</v>
      </c>
      <c r="AD115" s="76" t="str">
        <f ca="1">VLOOKUP(AC115,MONTHSC,3,FALSE)</f>
        <v>May</v>
      </c>
      <c r="AE115" s="76"/>
      <c r="AF115" s="80">
        <f>Budget_By_Month!AC117</f>
        <v>1</v>
      </c>
      <c r="AG115" s="76"/>
      <c r="AH115" s="76"/>
      <c r="AI115" s="16"/>
      <c r="AJ115" s="16"/>
      <c r="AK115" s="16"/>
      <c r="AL115" s="70"/>
      <c r="AM115" s="62"/>
    </row>
    <row r="116" spans="1:39" x14ac:dyDescent="0.2">
      <c r="Y116" s="63"/>
      <c r="Z116" s="63"/>
      <c r="AA116" s="76">
        <f ca="1">MONTH(NOW())</f>
        <v>5</v>
      </c>
      <c r="AB116" s="76">
        <v>1</v>
      </c>
      <c r="AC116" s="76" t="s">
        <v>75</v>
      </c>
      <c r="AD116" s="76" t="str">
        <f ca="1">VLOOKUP(AA116,MONTHSA,2,FALSE)</f>
        <v>May</v>
      </c>
      <c r="AE116" s="76">
        <v>1</v>
      </c>
      <c r="AF116" s="76" t="s">
        <v>64</v>
      </c>
      <c r="AG116" s="76" t="s">
        <v>65</v>
      </c>
      <c r="AH116" s="76" t="s">
        <v>52</v>
      </c>
      <c r="AI116" s="16"/>
      <c r="AJ116" s="16"/>
      <c r="AK116" s="16"/>
      <c r="AL116" s="70"/>
      <c r="AM116" s="62"/>
    </row>
    <row r="117" spans="1:39" x14ac:dyDescent="0.2">
      <c r="Y117" s="63"/>
      <c r="Z117" s="63"/>
      <c r="AA117" s="76">
        <f ca="1">IF(AA116=1,12,AA116-1)</f>
        <v>4</v>
      </c>
      <c r="AB117" s="76">
        <v>2</v>
      </c>
      <c r="AC117" s="76" t="s">
        <v>76</v>
      </c>
      <c r="AD117" s="76" t="str">
        <f ca="1">VLOOKUP(AA117,MONTHSA,2,FALSE)</f>
        <v>Apr</v>
      </c>
      <c r="AE117" s="76">
        <v>2</v>
      </c>
      <c r="AF117" s="76" t="s">
        <v>65</v>
      </c>
      <c r="AG117" s="76" t="s">
        <v>66</v>
      </c>
      <c r="AH117" s="76" t="s">
        <v>53</v>
      </c>
      <c r="AI117" s="16"/>
      <c r="AJ117" s="16"/>
      <c r="AK117" s="16"/>
      <c r="AL117" s="70"/>
      <c r="AM117" s="62"/>
    </row>
    <row r="118" spans="1:39" x14ac:dyDescent="0.2">
      <c r="Y118" s="63"/>
      <c r="Z118" s="63"/>
      <c r="AA118" s="76"/>
      <c r="AB118" s="76">
        <v>3</v>
      </c>
      <c r="AC118" s="76" t="str">
        <f>Tracking!P6</f>
        <v>Full Year</v>
      </c>
      <c r="AD118" s="76" t="str">
        <f>AC118</f>
        <v>Full Year</v>
      </c>
      <c r="AE118" s="76">
        <v>3</v>
      </c>
      <c r="AF118" s="76" t="s">
        <v>66</v>
      </c>
      <c r="AG118" s="76" t="s">
        <v>67</v>
      </c>
      <c r="AH118" s="76" t="s">
        <v>54</v>
      </c>
      <c r="AI118" s="16"/>
      <c r="AJ118" s="16"/>
      <c r="AK118" s="16"/>
      <c r="AL118" s="70"/>
      <c r="AM118" s="62"/>
    </row>
    <row r="119" spans="1:39" x14ac:dyDescent="0.2">
      <c r="Y119" s="63"/>
      <c r="Z119" s="63"/>
      <c r="AA119" s="76"/>
      <c r="AB119" s="76">
        <v>4</v>
      </c>
      <c r="AC119" s="76" t="s">
        <v>52</v>
      </c>
      <c r="AD119" s="76" t="s">
        <v>64</v>
      </c>
      <c r="AE119" s="76">
        <v>4</v>
      </c>
      <c r="AF119" s="76" t="s">
        <v>67</v>
      </c>
      <c r="AG119" s="76" t="s">
        <v>56</v>
      </c>
      <c r="AH119" s="76" t="s">
        <v>55</v>
      </c>
      <c r="AI119" s="16"/>
      <c r="AJ119" s="16"/>
      <c r="AK119" s="16"/>
      <c r="AL119" s="70"/>
      <c r="AM119" s="62"/>
    </row>
    <row r="120" spans="1:39" x14ac:dyDescent="0.2">
      <c r="Y120" s="63"/>
      <c r="Z120" s="63"/>
      <c r="AA120" s="76"/>
      <c r="AB120" s="76">
        <v>5</v>
      </c>
      <c r="AC120" s="76" t="s">
        <v>53</v>
      </c>
      <c r="AD120" s="76" t="s">
        <v>65</v>
      </c>
      <c r="AE120" s="76">
        <v>5</v>
      </c>
      <c r="AF120" s="76" t="s">
        <v>56</v>
      </c>
      <c r="AG120" s="76" t="s">
        <v>68</v>
      </c>
      <c r="AH120" s="76" t="s">
        <v>56</v>
      </c>
      <c r="AI120" s="16"/>
      <c r="AJ120" s="16"/>
      <c r="AK120" s="16"/>
      <c r="AL120" s="70"/>
      <c r="AM120" s="62"/>
    </row>
    <row r="121" spans="1:39" x14ac:dyDescent="0.2">
      <c r="Y121" s="63"/>
      <c r="Z121" s="63"/>
      <c r="AA121" s="76"/>
      <c r="AB121" s="76">
        <v>6</v>
      </c>
      <c r="AC121" s="76" t="s">
        <v>54</v>
      </c>
      <c r="AD121" s="76" t="s">
        <v>66</v>
      </c>
      <c r="AE121" s="76">
        <v>6</v>
      </c>
      <c r="AF121" s="76" t="s">
        <v>68</v>
      </c>
      <c r="AG121" s="76" t="s">
        <v>69</v>
      </c>
      <c r="AH121" s="76" t="s">
        <v>57</v>
      </c>
      <c r="AI121" s="16"/>
      <c r="AJ121" s="16"/>
      <c r="AK121" s="16"/>
      <c r="AL121" s="70"/>
      <c r="AM121" s="62"/>
    </row>
    <row r="122" spans="1:39" x14ac:dyDescent="0.2">
      <c r="Y122" s="63"/>
      <c r="Z122" s="63"/>
      <c r="AA122" s="76"/>
      <c r="AB122" s="76">
        <v>7</v>
      </c>
      <c r="AC122" s="76" t="s">
        <v>55</v>
      </c>
      <c r="AD122" s="76" t="s">
        <v>67</v>
      </c>
      <c r="AE122" s="76">
        <v>7</v>
      </c>
      <c r="AF122" s="76" t="s">
        <v>69</v>
      </c>
      <c r="AG122" s="76" t="s">
        <v>70</v>
      </c>
      <c r="AH122" s="76" t="s">
        <v>58</v>
      </c>
      <c r="AI122" s="16"/>
      <c r="AJ122" s="16"/>
      <c r="AK122" s="16"/>
      <c r="AL122" s="70"/>
      <c r="AM122" s="62"/>
    </row>
    <row r="123" spans="1:39" x14ac:dyDescent="0.2">
      <c r="Y123" s="63"/>
      <c r="Z123" s="63"/>
      <c r="AA123" s="76"/>
      <c r="AB123" s="76">
        <v>8</v>
      </c>
      <c r="AC123" s="76" t="s">
        <v>56</v>
      </c>
      <c r="AD123" s="76" t="s">
        <v>56</v>
      </c>
      <c r="AE123" s="76">
        <v>8</v>
      </c>
      <c r="AF123" s="76" t="s">
        <v>70</v>
      </c>
      <c r="AG123" s="76" t="s">
        <v>71</v>
      </c>
      <c r="AH123" s="76" t="s">
        <v>59</v>
      </c>
      <c r="AI123" s="16"/>
      <c r="AJ123" s="16"/>
      <c r="AK123" s="16"/>
      <c r="AL123" s="70"/>
      <c r="AM123" s="62"/>
    </row>
    <row r="124" spans="1:39" x14ac:dyDescent="0.2">
      <c r="Y124" s="63"/>
      <c r="Z124" s="63"/>
      <c r="AA124" s="76"/>
      <c r="AB124" s="76">
        <v>9</v>
      </c>
      <c r="AC124" s="76" t="s">
        <v>57</v>
      </c>
      <c r="AD124" s="76" t="s">
        <v>68</v>
      </c>
      <c r="AE124" s="76">
        <v>9</v>
      </c>
      <c r="AF124" s="76" t="s">
        <v>71</v>
      </c>
      <c r="AG124" s="76" t="s">
        <v>72</v>
      </c>
      <c r="AH124" s="76" t="s">
        <v>60</v>
      </c>
      <c r="AI124" s="16"/>
      <c r="AJ124" s="16"/>
      <c r="AK124" s="16"/>
      <c r="AL124" s="70"/>
      <c r="AM124" s="62"/>
    </row>
    <row r="125" spans="1:39" x14ac:dyDescent="0.2">
      <c r="Y125" s="63"/>
      <c r="Z125" s="63"/>
      <c r="AA125" s="76"/>
      <c r="AB125" s="76">
        <v>10</v>
      </c>
      <c r="AC125" s="76" t="s">
        <v>58</v>
      </c>
      <c r="AD125" s="76" t="s">
        <v>69</v>
      </c>
      <c r="AE125" s="76">
        <v>10</v>
      </c>
      <c r="AF125" s="76" t="s">
        <v>72</v>
      </c>
      <c r="AG125" s="76" t="s">
        <v>73</v>
      </c>
      <c r="AH125" s="76" t="s">
        <v>61</v>
      </c>
      <c r="AI125" s="76"/>
      <c r="AJ125" s="76"/>
      <c r="AK125" s="76"/>
      <c r="AL125" s="70"/>
      <c r="AM125" s="62"/>
    </row>
    <row r="126" spans="1:39" x14ac:dyDescent="0.2">
      <c r="Y126" s="63"/>
      <c r="Z126" s="63"/>
      <c r="AA126" s="76"/>
      <c r="AB126" s="76">
        <v>11</v>
      </c>
      <c r="AC126" s="76" t="s">
        <v>59</v>
      </c>
      <c r="AD126" s="76" t="s">
        <v>70</v>
      </c>
      <c r="AE126" s="76">
        <v>11</v>
      </c>
      <c r="AF126" s="76" t="s">
        <v>73</v>
      </c>
      <c r="AG126" s="76" t="s">
        <v>74</v>
      </c>
      <c r="AH126" s="76" t="s">
        <v>62</v>
      </c>
      <c r="AI126" s="76"/>
      <c r="AJ126" s="76"/>
      <c r="AK126" s="76"/>
      <c r="AL126" s="70"/>
      <c r="AM126" s="62"/>
    </row>
    <row r="127" spans="1:39" x14ac:dyDescent="0.2">
      <c r="Y127" s="63"/>
      <c r="Z127" s="63"/>
      <c r="AA127" s="76"/>
      <c r="AB127" s="76">
        <v>12</v>
      </c>
      <c r="AC127" s="76" t="s">
        <v>60</v>
      </c>
      <c r="AD127" s="76" t="s">
        <v>71</v>
      </c>
      <c r="AE127" s="76">
        <v>12</v>
      </c>
      <c r="AF127" s="76" t="s">
        <v>74</v>
      </c>
      <c r="AG127" s="76" t="s">
        <v>64</v>
      </c>
      <c r="AH127" s="76" t="s">
        <v>63</v>
      </c>
      <c r="AI127" s="76"/>
      <c r="AJ127" s="76"/>
      <c r="AK127" s="76"/>
      <c r="AL127" s="70"/>
      <c r="AM127" s="62"/>
    </row>
    <row r="128" spans="1:39" x14ac:dyDescent="0.2">
      <c r="AA128" s="76"/>
      <c r="AB128" s="76">
        <v>13</v>
      </c>
      <c r="AC128" s="76" t="s">
        <v>61</v>
      </c>
      <c r="AD128" s="76" t="s">
        <v>72</v>
      </c>
      <c r="AE128" s="76">
        <v>13</v>
      </c>
      <c r="AF128" s="76" t="str">
        <f>Comparison!T119</f>
        <v>Prior Month</v>
      </c>
      <c r="AG128" s="76"/>
      <c r="AH128" s="76" t="str">
        <f>VLOOKUP(D6,MONTHSD,3,FALSE)&amp;+" to Date"</f>
        <v>January to Date</v>
      </c>
      <c r="AI128" s="76"/>
      <c r="AJ128" s="76"/>
      <c r="AK128" s="76"/>
      <c r="AL128" s="70"/>
    </row>
    <row r="129" spans="27:38" x14ac:dyDescent="0.2">
      <c r="AA129" s="76"/>
      <c r="AB129" s="76">
        <v>14</v>
      </c>
      <c r="AC129" s="76" t="s">
        <v>62</v>
      </c>
      <c r="AD129" s="76" t="s">
        <v>73</v>
      </c>
      <c r="AE129" s="76"/>
      <c r="AF129" s="76"/>
      <c r="AG129" s="76"/>
      <c r="AH129" s="76"/>
      <c r="AI129" s="76"/>
      <c r="AJ129" s="76"/>
      <c r="AK129" s="76"/>
      <c r="AL129" s="70"/>
    </row>
    <row r="130" spans="27:38" x14ac:dyDescent="0.2">
      <c r="AA130" s="76"/>
      <c r="AB130" s="76">
        <v>15</v>
      </c>
      <c r="AC130" s="76" t="s">
        <v>63</v>
      </c>
      <c r="AD130" s="76" t="s">
        <v>74</v>
      </c>
      <c r="AE130" s="76"/>
      <c r="AF130" s="76"/>
      <c r="AG130" s="76"/>
      <c r="AH130" s="76"/>
      <c r="AI130" s="76"/>
      <c r="AJ130" s="76"/>
      <c r="AK130" s="76"/>
      <c r="AL130" s="70"/>
    </row>
    <row r="131" spans="27:38" x14ac:dyDescent="0.2">
      <c r="AA131" s="76"/>
      <c r="AB131" s="76"/>
      <c r="AC131" s="76"/>
      <c r="AD131" s="76"/>
      <c r="AE131" s="76"/>
      <c r="AF131" s="76"/>
      <c r="AG131" s="76"/>
      <c r="AH131" s="76"/>
      <c r="AI131" s="80">
        <v>1</v>
      </c>
      <c r="AJ131" s="76"/>
      <c r="AK131" s="76"/>
      <c r="AL131" s="70"/>
    </row>
    <row r="132" spans="27:38" x14ac:dyDescent="0.2">
      <c r="AA132" s="16"/>
      <c r="AB132" s="16"/>
      <c r="AC132" s="16"/>
      <c r="AD132" s="16"/>
      <c r="AE132" s="75"/>
      <c r="AF132" s="75" t="s">
        <v>85</v>
      </c>
      <c r="AG132" s="78">
        <f>IF(AB133=1,AH133/12,IF(AB133=2,AH133,IF(AB133=3,AH134,1)))</f>
        <v>1</v>
      </c>
      <c r="AH132" s="16"/>
      <c r="AI132" s="76"/>
      <c r="AJ132" s="75" t="s">
        <v>92</v>
      </c>
      <c r="AK132" s="79"/>
      <c r="AL132" s="70"/>
    </row>
    <row r="133" spans="27:38" x14ac:dyDescent="0.2">
      <c r="AA133" s="16"/>
      <c r="AB133" s="16"/>
      <c r="AC133" s="16"/>
      <c r="AD133" s="16"/>
      <c r="AE133" s="76">
        <v>11</v>
      </c>
      <c r="AF133" s="76" t="str">
        <f>LEFT(C16,5)</f>
        <v>Trans</v>
      </c>
      <c r="AG133" s="81">
        <f t="shared" ref="AG133:AG140" si="26">HLOOKUP(AD$114,TRACKING,AE133,FALSE)/AG$132</f>
        <v>2</v>
      </c>
      <c r="AH133" s="16"/>
      <c r="AI133" s="76" t="s">
        <v>82</v>
      </c>
      <c r="AJ133" s="76" t="s">
        <v>129</v>
      </c>
      <c r="AK133" s="81">
        <f>AK135-AK134</f>
        <v>1</v>
      </c>
      <c r="AL133" s="70"/>
    </row>
    <row r="134" spans="27:38" x14ac:dyDescent="0.2">
      <c r="AA134" s="16"/>
      <c r="AB134" s="16"/>
      <c r="AC134" s="16"/>
      <c r="AD134" s="16"/>
      <c r="AE134" s="76">
        <v>23</v>
      </c>
      <c r="AF134" s="76" t="str">
        <f>LEFT(C28,5)</f>
        <v>Home</v>
      </c>
      <c r="AG134" s="81">
        <f t="shared" si="26"/>
        <v>0</v>
      </c>
      <c r="AH134" s="16"/>
      <c r="AI134" s="76" t="b">
        <f>Budget_By_Month!AA117</f>
        <v>0</v>
      </c>
      <c r="AJ134" s="76" t="str">
        <f>B15</f>
        <v>Spending</v>
      </c>
      <c r="AK134" s="81">
        <f>AG141</f>
        <v>2</v>
      </c>
      <c r="AL134" s="70"/>
    </row>
    <row r="135" spans="27:38" x14ac:dyDescent="0.2">
      <c r="AA135" s="16"/>
      <c r="AB135" s="16"/>
      <c r="AC135" s="16"/>
      <c r="AD135" s="16"/>
      <c r="AE135" s="76">
        <f t="shared" ref="AE135:AE140" si="27">AE134+12</f>
        <v>35</v>
      </c>
      <c r="AF135" s="76" t="str">
        <f>LEFT(C40,5)</f>
        <v>Utili</v>
      </c>
      <c r="AG135" s="81">
        <f t="shared" si="26"/>
        <v>0</v>
      </c>
      <c r="AH135" s="16"/>
      <c r="AI135" s="76"/>
      <c r="AJ135" s="76" t="str">
        <f>B7</f>
        <v>Income</v>
      </c>
      <c r="AK135" s="81">
        <f>HLOOKUP(AD114,TRACKING,2,FALSE)/AG132</f>
        <v>3</v>
      </c>
      <c r="AL135" s="70"/>
    </row>
    <row r="136" spans="27:38" x14ac:dyDescent="0.2">
      <c r="AA136" s="16"/>
      <c r="AB136" s="16"/>
      <c r="AC136" s="16"/>
      <c r="AD136" s="16"/>
      <c r="AE136" s="76">
        <f t="shared" si="27"/>
        <v>47</v>
      </c>
      <c r="AF136" s="76" t="str">
        <f>LEFT(C52,5)</f>
        <v>Healt</v>
      </c>
      <c r="AG136" s="81">
        <f t="shared" si="26"/>
        <v>0</v>
      </c>
      <c r="AH136" s="16"/>
      <c r="AI136" s="76"/>
      <c r="AJ136" s="76"/>
      <c r="AK136" s="76"/>
      <c r="AL136" s="70"/>
    </row>
    <row r="137" spans="27:38" x14ac:dyDescent="0.2">
      <c r="AA137" s="16"/>
      <c r="AB137" s="16"/>
      <c r="AC137" s="16"/>
      <c r="AD137" s="16"/>
      <c r="AE137" s="76">
        <f t="shared" si="27"/>
        <v>59</v>
      </c>
      <c r="AF137" s="76" t="str">
        <f>LEFT(C64,5)</f>
        <v>Enter</v>
      </c>
      <c r="AG137" s="81">
        <f t="shared" si="26"/>
        <v>0</v>
      </c>
      <c r="AH137" s="16"/>
      <c r="AI137" s="76"/>
      <c r="AJ137" s="76"/>
      <c r="AK137" s="76"/>
      <c r="AL137" s="70"/>
    </row>
    <row r="138" spans="27:38" x14ac:dyDescent="0.2">
      <c r="AA138" s="16"/>
      <c r="AB138" s="16"/>
      <c r="AC138" s="16"/>
      <c r="AD138" s="16"/>
      <c r="AE138" s="76">
        <f t="shared" si="27"/>
        <v>71</v>
      </c>
      <c r="AF138" s="76" t="str">
        <f>LEFT(C76,5)</f>
        <v>Dinin</v>
      </c>
      <c r="AG138" s="81">
        <f t="shared" si="26"/>
        <v>0</v>
      </c>
      <c r="AH138" s="16"/>
      <c r="AI138" s="76"/>
      <c r="AJ138" s="76"/>
      <c r="AK138" s="76"/>
      <c r="AL138" s="70"/>
    </row>
    <row r="139" spans="27:38" x14ac:dyDescent="0.2">
      <c r="AA139" s="16"/>
      <c r="AB139" s="16"/>
      <c r="AC139" s="16"/>
      <c r="AD139" s="16"/>
      <c r="AE139" s="76">
        <f t="shared" si="27"/>
        <v>83</v>
      </c>
      <c r="AF139" s="76" t="str">
        <f>LEFT(C88,5)</f>
        <v>Kids</v>
      </c>
      <c r="AG139" s="81">
        <f t="shared" si="26"/>
        <v>0</v>
      </c>
      <c r="AH139" s="16"/>
      <c r="AI139" s="76"/>
      <c r="AJ139" s="76"/>
      <c r="AK139" s="76"/>
      <c r="AL139" s="70"/>
    </row>
    <row r="140" spans="27:38" x14ac:dyDescent="0.2">
      <c r="AA140" s="16"/>
      <c r="AB140" s="16"/>
      <c r="AC140" s="16"/>
      <c r="AD140" s="16"/>
      <c r="AE140" s="76">
        <f t="shared" si="27"/>
        <v>95</v>
      </c>
      <c r="AF140" s="76" t="str">
        <f>LEFT(C100,5)</f>
        <v>Misce</v>
      </c>
      <c r="AG140" s="81">
        <f t="shared" si="26"/>
        <v>0</v>
      </c>
      <c r="AH140" s="16"/>
      <c r="AI140" s="76"/>
      <c r="AJ140" s="76"/>
      <c r="AK140" s="76"/>
      <c r="AL140" s="70"/>
    </row>
    <row r="141" spans="27:38" x14ac:dyDescent="0.2">
      <c r="AA141" s="16"/>
      <c r="AB141" s="16"/>
      <c r="AC141" s="16"/>
      <c r="AD141" s="16"/>
      <c r="AE141" s="76"/>
      <c r="AF141" s="76"/>
      <c r="AG141" s="81">
        <f>SUM(AG133:AG140)</f>
        <v>2</v>
      </c>
      <c r="AH141" s="16"/>
      <c r="AI141" s="76"/>
      <c r="AJ141" s="76"/>
      <c r="AK141" s="76"/>
      <c r="AL141" s="70"/>
    </row>
    <row r="142" spans="27:38" x14ac:dyDescent="0.2">
      <c r="AA142" s="16"/>
      <c r="AB142" s="16"/>
      <c r="AC142" s="16"/>
      <c r="AD142" s="16"/>
      <c r="AE142" s="16"/>
      <c r="AF142" s="16"/>
      <c r="AG142" s="16"/>
      <c r="AH142" s="16"/>
      <c r="AI142" s="76"/>
      <c r="AJ142" s="76"/>
      <c r="AK142" s="76"/>
      <c r="AL142" s="70"/>
    </row>
  </sheetData>
  <sheetProtection password="9C9F" sheet="1" objects="1" scenarios="1" formatCells="0" formatColumns="0" formatRows="0"/>
  <mergeCells count="4">
    <mergeCell ref="B15:C15"/>
    <mergeCell ref="B7:C7"/>
    <mergeCell ref="B6:C6"/>
    <mergeCell ref="F4:F5"/>
  </mergeCells>
  <phoneticPr fontId="4" type="noConversion"/>
  <conditionalFormatting sqref="D14:O14">
    <cfRule type="expression" dxfId="9" priority="1" stopIfTrue="1">
      <formula>D$114&gt;0</formula>
    </cfRule>
  </conditionalFormatting>
  <dataValidations count="1">
    <dataValidation allowBlank="1" showInputMessage="1" showErrorMessage="1" prompt="Enter category names on your Quick Budget or Budget by Month sheet.  Be sure you've selected your budget type on your budget sheet." sqref="C8:C12 C28:C38 C16:C26 C40:C112"/>
  </dataValidations>
  <pageMargins left="0.59" right="0.75" top="0.48" bottom="0.53" header="0.5" footer="0.5"/>
  <pageSetup scale="4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9" r:id="rId4" name="Drop Down 13">
              <controlPr defaultSize="0" autoLine="0" autoPict="0">
                <anchor moveWithCells="1">
                  <from>
                    <xdr:col>21</xdr:col>
                    <xdr:colOff>285750</xdr:colOff>
                    <xdr:row>5</xdr:row>
                    <xdr:rowOff>38100</xdr:rowOff>
                  </from>
                  <to>
                    <xdr:col>22</xdr:col>
                    <xdr:colOff>28575</xdr:colOff>
                    <xdr:row>5</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12"/>
    <pageSetUpPr fitToPage="1"/>
  </sheetPr>
  <dimension ref="A1:AG141"/>
  <sheetViews>
    <sheetView showGridLines="0" showRowColHeaders="0" zoomScale="90" zoomScaleNormal="90" workbookViewId="0">
      <pane ySplit="6" topLeftCell="A7" activePane="bottomLeft" state="frozen"/>
      <selection activeCell="A5" sqref="A5"/>
      <selection pane="bottomLeft"/>
    </sheetView>
  </sheetViews>
  <sheetFormatPr defaultRowHeight="12.75" x14ac:dyDescent="0.2"/>
  <cols>
    <col min="1" max="1" width="0.85546875" style="14" customWidth="1"/>
    <col min="2" max="2" width="2" style="3" customWidth="1"/>
    <col min="3" max="3" width="22.42578125" style="3" customWidth="1"/>
    <col min="4" max="4" width="1.7109375" style="3" customWidth="1"/>
    <col min="5" max="7" width="10.7109375" style="3" customWidth="1"/>
    <col min="8" max="8" width="2.140625" style="14" customWidth="1"/>
    <col min="9" max="9" width="4.42578125" style="14" customWidth="1"/>
    <col min="10" max="10" width="2.42578125" style="14" customWidth="1"/>
    <col min="11" max="11" width="16.7109375" style="14" customWidth="1"/>
    <col min="12" max="13" width="10.140625" style="14" customWidth="1"/>
    <col min="14" max="14" width="5.28515625" style="14" customWidth="1"/>
    <col min="15" max="16" width="9.140625" style="14"/>
    <col min="17" max="17" width="14.42578125" style="14" bestFit="1" customWidth="1"/>
    <col min="18" max="18" width="9.140625" style="14"/>
    <col min="19" max="19" width="12.140625" style="14" customWidth="1"/>
    <col min="20" max="20" width="9.140625" style="14"/>
    <col min="21" max="21" width="16.42578125" style="14" customWidth="1"/>
    <col min="22" max="22" width="7.7109375" style="14" customWidth="1"/>
    <col min="23" max="23" width="9.140625" style="14"/>
    <col min="24" max="25" width="9.28515625" style="14" bestFit="1" customWidth="1"/>
    <col min="26" max="27" width="9.140625" style="14"/>
    <col min="28" max="16384" width="9.140625" style="3"/>
  </cols>
  <sheetData>
    <row r="1" spans="1:32" x14ac:dyDescent="0.2">
      <c r="B1" s="14"/>
      <c r="C1" s="14"/>
      <c r="D1" s="14"/>
      <c r="E1" s="14"/>
      <c r="F1" s="14"/>
      <c r="G1" s="14"/>
      <c r="Q1" s="63"/>
      <c r="R1" s="63"/>
      <c r="S1" s="63"/>
      <c r="T1" s="63"/>
      <c r="U1" s="63"/>
      <c r="V1" s="63"/>
      <c r="W1" s="63"/>
      <c r="X1" s="63"/>
      <c r="Y1" s="63"/>
      <c r="Z1" s="63"/>
      <c r="AA1" s="63"/>
      <c r="AB1" s="62"/>
      <c r="AC1" s="62"/>
      <c r="AD1" s="62"/>
    </row>
    <row r="2" spans="1:32" x14ac:dyDescent="0.2">
      <c r="B2" s="14"/>
      <c r="C2" s="14"/>
      <c r="D2" s="14"/>
      <c r="E2" s="14"/>
      <c r="F2" s="14"/>
      <c r="G2" s="14"/>
      <c r="Q2" s="63"/>
      <c r="R2" s="63"/>
      <c r="S2" s="63"/>
      <c r="T2" s="63"/>
      <c r="U2" s="63"/>
      <c r="V2" s="63"/>
      <c r="W2" s="63"/>
      <c r="X2" s="63"/>
      <c r="Y2" s="63"/>
      <c r="Z2" s="63"/>
      <c r="AA2" s="63"/>
      <c r="AB2" s="62"/>
      <c r="AC2" s="62"/>
      <c r="AD2" s="62"/>
    </row>
    <row r="3" spans="1:32" x14ac:dyDescent="0.2">
      <c r="B3" s="14"/>
      <c r="C3" s="14"/>
      <c r="D3" s="14"/>
      <c r="E3" s="14"/>
      <c r="F3" s="14"/>
      <c r="G3" s="14"/>
      <c r="Q3" s="63"/>
      <c r="R3" s="63"/>
      <c r="S3" s="63"/>
      <c r="T3" s="63"/>
      <c r="U3" s="63"/>
      <c r="V3" s="63"/>
      <c r="W3" s="63"/>
      <c r="X3" s="63"/>
      <c r="Y3" s="63"/>
      <c r="Z3" s="63"/>
      <c r="AA3" s="63"/>
      <c r="AB3" s="62"/>
      <c r="AC3" s="62"/>
      <c r="AD3" s="62"/>
    </row>
    <row r="4" spans="1:32" ht="18" customHeight="1" x14ac:dyDescent="0.25">
      <c r="B4" s="22"/>
      <c r="C4" s="20"/>
      <c r="D4" s="14"/>
      <c r="E4" s="42"/>
      <c r="F4" s="43"/>
      <c r="G4" s="44"/>
      <c r="J4" s="214" t="str">
        <f>U116</f>
        <v>Full Year</v>
      </c>
      <c r="K4" s="215"/>
      <c r="L4" s="215"/>
      <c r="M4" s="215"/>
      <c r="N4" s="215"/>
      <c r="O4" s="216"/>
      <c r="Q4" s="16" t="b">
        <f>V117</f>
        <v>0</v>
      </c>
      <c r="R4" s="16"/>
      <c r="S4" s="16"/>
      <c r="T4" s="16"/>
      <c r="U4" s="16"/>
      <c r="V4" s="16"/>
      <c r="W4" s="16"/>
      <c r="X4" s="16"/>
      <c r="Y4" s="16"/>
      <c r="Z4" s="16"/>
      <c r="AA4" s="16"/>
      <c r="AB4" s="70"/>
      <c r="AC4" s="62"/>
      <c r="AD4" s="62"/>
    </row>
    <row r="5" spans="1:32" ht="18" customHeight="1" x14ac:dyDescent="0.2">
      <c r="B5" s="14"/>
      <c r="C5" s="14"/>
      <c r="D5" s="14"/>
      <c r="E5" s="14"/>
      <c r="F5" s="47"/>
      <c r="G5" s="14"/>
      <c r="J5" s="215"/>
      <c r="K5" s="215"/>
      <c r="L5" s="215"/>
      <c r="M5" s="215"/>
      <c r="N5" s="215"/>
      <c r="O5" s="216"/>
      <c r="P5" s="63"/>
      <c r="Q5" s="16"/>
      <c r="R5" s="16"/>
      <c r="S5" s="16"/>
      <c r="T5" s="16"/>
      <c r="U5" s="16"/>
      <c r="V5" s="16"/>
      <c r="W5" s="16"/>
      <c r="X5" s="16"/>
      <c r="Y5" s="16"/>
      <c r="Z5" s="16"/>
      <c r="AA5" s="16"/>
      <c r="AB5" s="70"/>
      <c r="AC5" s="62"/>
      <c r="AD5" s="62"/>
      <c r="AE5" s="62"/>
      <c r="AF5" s="62"/>
    </row>
    <row r="6" spans="1:32" ht="21.95" customHeight="1" x14ac:dyDescent="0.2">
      <c r="A6" s="28"/>
      <c r="B6" s="201" t="str">
        <f>Tracking!B6</f>
        <v>Category Name</v>
      </c>
      <c r="C6" s="202"/>
      <c r="D6" s="52"/>
      <c r="E6" s="64" t="s">
        <v>50</v>
      </c>
      <c r="F6" s="64" t="s">
        <v>84</v>
      </c>
      <c r="G6" s="64" t="s">
        <v>131</v>
      </c>
      <c r="H6" s="65"/>
      <c r="I6" s="29"/>
      <c r="J6" s="29"/>
      <c r="K6" s="29"/>
      <c r="L6" s="29"/>
      <c r="M6" s="29"/>
      <c r="N6" s="29"/>
      <c r="O6" s="29"/>
      <c r="P6" s="63"/>
      <c r="Q6" s="16"/>
      <c r="R6" s="16"/>
      <c r="S6" s="16"/>
      <c r="T6" s="16"/>
      <c r="U6" s="16"/>
      <c r="V6" s="16"/>
      <c r="W6" s="16"/>
      <c r="X6" s="16"/>
      <c r="Y6" s="16"/>
      <c r="Z6" s="16"/>
      <c r="AA6" s="16"/>
      <c r="AB6" s="70"/>
      <c r="AC6" s="62"/>
      <c r="AD6" s="62"/>
      <c r="AE6" s="62"/>
      <c r="AF6" s="62"/>
    </row>
    <row r="7" spans="1:32" ht="20.25" customHeight="1" x14ac:dyDescent="0.25">
      <c r="A7" s="76"/>
      <c r="B7" s="210" t="str">
        <f>Tracking!B7</f>
        <v>Income</v>
      </c>
      <c r="C7" s="211"/>
      <c r="D7" s="8"/>
      <c r="E7" s="117">
        <f>SUM(E8:E12)</f>
        <v>24</v>
      </c>
      <c r="F7" s="117">
        <f>SUM(F8:F12)</f>
        <v>3</v>
      </c>
      <c r="G7" s="116">
        <f>SUM(G8:G12)</f>
        <v>-21</v>
      </c>
      <c r="P7" s="63"/>
      <c r="Q7" s="16"/>
      <c r="R7" s="16"/>
      <c r="S7" s="16"/>
      <c r="T7" s="16"/>
      <c r="U7" s="16"/>
      <c r="V7" s="16"/>
      <c r="W7" s="16"/>
      <c r="X7" s="16"/>
      <c r="Y7" s="16"/>
      <c r="Z7" s="16"/>
      <c r="AA7" s="16"/>
      <c r="AB7" s="70"/>
      <c r="AC7" s="62"/>
      <c r="AD7" s="62"/>
      <c r="AE7" s="62"/>
      <c r="AF7" s="62"/>
    </row>
    <row r="8" spans="1:32" x14ac:dyDescent="0.2">
      <c r="A8" s="76">
        <v>3</v>
      </c>
      <c r="B8" s="7"/>
      <c r="C8" s="151" t="str">
        <f>Tracking!C8</f>
        <v>Salary/Wages</v>
      </c>
      <c r="D8" s="151"/>
      <c r="E8" s="178">
        <f>IF(V$117,HLOOKUP(U$116,BUDGETM,A8,FALSE),IF(U$116="Full Year",Quick_Budget!H8,Quick_Budget!G8*QBMULTIPLE))</f>
        <v>24</v>
      </c>
      <c r="F8" s="178">
        <f>HLOOKUP(U$116,TRACKING,A8,FALSE)</f>
        <v>3</v>
      </c>
      <c r="G8" s="179">
        <f>F8-E8</f>
        <v>-21</v>
      </c>
      <c r="P8" s="63"/>
      <c r="Q8" s="16"/>
      <c r="R8" s="16"/>
      <c r="S8" s="16"/>
      <c r="T8" s="16"/>
      <c r="U8" s="16"/>
      <c r="V8" s="16"/>
      <c r="W8" s="16"/>
      <c r="X8" s="16"/>
      <c r="Y8" s="16"/>
      <c r="Z8" s="16"/>
      <c r="AA8" s="16"/>
      <c r="AB8" s="70"/>
      <c r="AC8" s="62"/>
      <c r="AD8" s="62"/>
      <c r="AE8" s="62"/>
      <c r="AF8" s="62"/>
    </row>
    <row r="9" spans="1:32" x14ac:dyDescent="0.2">
      <c r="A9" s="76">
        <f>A8+1</f>
        <v>4</v>
      </c>
      <c r="B9" s="7"/>
      <c r="C9" s="151" t="str">
        <f>Tracking!C9</f>
        <v>Salary/Wages</v>
      </c>
      <c r="D9" s="151"/>
      <c r="E9" s="178">
        <f>IF(V$117,HLOOKUP(U$116,BUDGETM,A9,FALSE),IF(U$116="Full Year",Quick_Budget!H9,Quick_Budget!G9*QBMULTIPLE))</f>
        <v>0</v>
      </c>
      <c r="F9" s="178">
        <f>HLOOKUP(U$116,TRACKING,A9,FALSE)</f>
        <v>0</v>
      </c>
      <c r="G9" s="179">
        <f>F9-E9</f>
        <v>0</v>
      </c>
      <c r="P9" s="63"/>
      <c r="Q9" s="16"/>
      <c r="R9" s="16"/>
      <c r="S9" s="16"/>
      <c r="T9" s="16"/>
      <c r="U9" s="16"/>
      <c r="V9" s="16"/>
      <c r="W9" s="16"/>
      <c r="X9" s="16"/>
      <c r="Y9" s="16"/>
      <c r="Z9" s="16"/>
      <c r="AA9" s="16"/>
      <c r="AB9" s="70"/>
      <c r="AC9" s="62"/>
      <c r="AD9" s="62"/>
      <c r="AE9" s="62"/>
      <c r="AF9" s="62"/>
    </row>
    <row r="10" spans="1:32" x14ac:dyDescent="0.2">
      <c r="A10" s="76">
        <f>A9+1</f>
        <v>5</v>
      </c>
      <c r="B10" s="7"/>
      <c r="C10" s="151" t="str">
        <f>Tracking!C10</f>
        <v>Other</v>
      </c>
      <c r="D10" s="151"/>
      <c r="E10" s="178">
        <f>IF(V$117,HLOOKUP(U$116,BUDGETM,A10,FALSE),IF(U$116="Full Year",Quick_Budget!H10,Quick_Budget!G10*QBMULTIPLE))</f>
        <v>0</v>
      </c>
      <c r="F10" s="178">
        <f>HLOOKUP(U$116,TRACKING,A10,FALSE)</f>
        <v>0</v>
      </c>
      <c r="G10" s="179">
        <f>F10-E10</f>
        <v>0</v>
      </c>
      <c r="P10" s="63"/>
      <c r="Q10" s="16"/>
      <c r="R10" s="16"/>
      <c r="S10" s="16"/>
      <c r="T10" s="16"/>
      <c r="U10" s="16"/>
      <c r="V10" s="16"/>
      <c r="W10" s="16"/>
      <c r="X10" s="16"/>
      <c r="Y10" s="16"/>
      <c r="Z10" s="16"/>
      <c r="AA10" s="16"/>
      <c r="AB10" s="70"/>
      <c r="AC10" s="62"/>
      <c r="AD10" s="62"/>
      <c r="AE10" s="62"/>
      <c r="AF10" s="62"/>
    </row>
    <row r="11" spans="1:32" x14ac:dyDescent="0.2">
      <c r="A11" s="76">
        <f>A10+1</f>
        <v>6</v>
      </c>
      <c r="B11" s="7"/>
      <c r="C11" s="151" t="str">
        <f>Tracking!C11</f>
        <v>Other</v>
      </c>
      <c r="D11" s="151"/>
      <c r="E11" s="178">
        <f>IF(V$117,HLOOKUP(U$116,BUDGETM,A11,FALSE),IF(U$116="Full Year",Quick_Budget!H11,Quick_Budget!G11*QBMULTIPLE))</f>
        <v>0</v>
      </c>
      <c r="F11" s="178">
        <f>HLOOKUP(U$116,TRACKING,A11,FALSE)</f>
        <v>0</v>
      </c>
      <c r="G11" s="179">
        <f>F11-E11</f>
        <v>0</v>
      </c>
      <c r="P11" s="63"/>
      <c r="Q11" s="16"/>
      <c r="R11" s="16"/>
      <c r="S11" s="16"/>
      <c r="T11" s="16"/>
      <c r="U11" s="16"/>
      <c r="V11" s="16"/>
      <c r="W11" s="16"/>
      <c r="X11" s="16"/>
      <c r="Y11" s="16"/>
      <c r="Z11" s="16"/>
      <c r="AA11" s="16"/>
      <c r="AB11" s="70"/>
      <c r="AC11" s="62"/>
      <c r="AD11" s="62"/>
      <c r="AE11" s="62"/>
      <c r="AF11" s="62"/>
    </row>
    <row r="12" spans="1:32" x14ac:dyDescent="0.2">
      <c r="A12" s="76">
        <f>A11+1</f>
        <v>7</v>
      </c>
      <c r="B12" s="7"/>
      <c r="C12" s="151" t="str">
        <f>Tracking!C12</f>
        <v>Other</v>
      </c>
      <c r="D12" s="151"/>
      <c r="E12" s="178">
        <f>IF(V$117,HLOOKUP(U$116,BUDGETM,A12,FALSE),IF(U$116="Full Year",Quick_Budget!H12,Quick_Budget!G12*QBMULTIPLE))</f>
        <v>0</v>
      </c>
      <c r="F12" s="178">
        <f>HLOOKUP(U$116,TRACKING,A12,FALSE)</f>
        <v>0</v>
      </c>
      <c r="G12" s="179">
        <f>F12-E12</f>
        <v>0</v>
      </c>
      <c r="P12" s="63"/>
      <c r="Q12" s="16"/>
      <c r="R12" s="16"/>
      <c r="S12" s="16"/>
      <c r="T12" s="16"/>
      <c r="U12" s="16"/>
      <c r="V12" s="16"/>
      <c r="W12" s="16"/>
      <c r="X12" s="16"/>
      <c r="Y12" s="16"/>
      <c r="Z12" s="16"/>
      <c r="AA12" s="16"/>
      <c r="AB12" s="70"/>
      <c r="AC12" s="62"/>
      <c r="AD12" s="62"/>
      <c r="AE12" s="62"/>
      <c r="AF12" s="62"/>
    </row>
    <row r="13" spans="1:32" ht="6" customHeight="1" x14ac:dyDescent="0.2">
      <c r="A13" s="76"/>
      <c r="B13" s="9"/>
      <c r="C13" s="10"/>
      <c r="D13" s="10"/>
      <c r="E13" s="66"/>
      <c r="F13" s="66"/>
      <c r="G13" s="67"/>
      <c r="P13" s="63"/>
      <c r="Q13" s="16"/>
      <c r="R13" s="16"/>
      <c r="S13" s="16"/>
      <c r="T13" s="16"/>
      <c r="U13" s="16"/>
      <c r="V13" s="16"/>
      <c r="W13" s="16"/>
      <c r="X13" s="16"/>
      <c r="Y13" s="16"/>
      <c r="Z13" s="16"/>
      <c r="AA13" s="16"/>
      <c r="AB13" s="70"/>
      <c r="AC13" s="62"/>
      <c r="AD13" s="62"/>
      <c r="AE13" s="62"/>
      <c r="AF13" s="62"/>
    </row>
    <row r="14" spans="1:32" ht="11.25" customHeight="1" x14ac:dyDescent="0.2">
      <c r="A14" s="76"/>
      <c r="B14" s="88"/>
      <c r="C14" s="89"/>
      <c r="D14" s="89"/>
      <c r="E14" s="94"/>
      <c r="F14" s="94"/>
      <c r="G14" s="95"/>
      <c r="H14" s="60"/>
      <c r="I14" s="60"/>
      <c r="J14" s="60"/>
      <c r="K14" s="60"/>
      <c r="L14" s="60"/>
      <c r="M14" s="60"/>
      <c r="N14" s="60"/>
      <c r="O14" s="60"/>
      <c r="P14" s="63"/>
      <c r="Q14" s="16"/>
      <c r="R14" s="16"/>
      <c r="S14" s="16"/>
      <c r="T14" s="16"/>
      <c r="U14" s="16"/>
      <c r="V14" s="16"/>
      <c r="W14" s="16"/>
      <c r="X14" s="16"/>
      <c r="Y14" s="16"/>
      <c r="Z14" s="16"/>
      <c r="AA14" s="16"/>
      <c r="AB14" s="70"/>
      <c r="AC14" s="62"/>
      <c r="AD14" s="62"/>
      <c r="AE14" s="62"/>
      <c r="AF14" s="62"/>
    </row>
    <row r="15" spans="1:32" ht="18" customHeight="1" x14ac:dyDescent="0.25">
      <c r="A15" s="76"/>
      <c r="B15" s="210" t="str">
        <f>Tracking!B15</f>
        <v>Spending</v>
      </c>
      <c r="C15" s="211"/>
      <c r="D15" s="15"/>
      <c r="E15" s="6">
        <f>E16+E28+E40+E52+E64+E76+E88+E100</f>
        <v>12</v>
      </c>
      <c r="F15" s="6">
        <f>F16+F28+F40+F52+F64+F76+F88+F100</f>
        <v>2</v>
      </c>
      <c r="G15" s="116">
        <f>G16+G28+G40+G52+G64+G76+G88+G100</f>
        <v>-10</v>
      </c>
      <c r="P15" s="63"/>
      <c r="Q15" s="16"/>
      <c r="R15" s="16"/>
      <c r="S15" s="16"/>
      <c r="T15" s="16"/>
      <c r="U15" s="16"/>
      <c r="V15" s="16"/>
      <c r="W15" s="16"/>
      <c r="X15" s="16"/>
      <c r="Y15" s="16"/>
      <c r="Z15" s="16"/>
      <c r="AA15" s="16"/>
      <c r="AB15" s="70"/>
      <c r="AC15" s="62"/>
      <c r="AD15" s="62"/>
      <c r="AE15" s="62"/>
      <c r="AF15" s="62"/>
    </row>
    <row r="16" spans="1:32" ht="12.75" customHeight="1" x14ac:dyDescent="0.2">
      <c r="A16" s="76">
        <v>11</v>
      </c>
      <c r="B16" s="1"/>
      <c r="C16" s="169" t="str">
        <f>Tracking!C16</f>
        <v>Transportation</v>
      </c>
      <c r="D16" s="123"/>
      <c r="E16" s="180">
        <f>SUM(E17:E26)</f>
        <v>12</v>
      </c>
      <c r="F16" s="180">
        <f>SUM(F17:F26)</f>
        <v>2</v>
      </c>
      <c r="G16" s="181">
        <f>SUM(G17:G26)</f>
        <v>-10</v>
      </c>
      <c r="P16" s="63"/>
      <c r="Q16" s="118"/>
      <c r="R16" s="16"/>
      <c r="S16" s="16"/>
      <c r="T16" s="16"/>
      <c r="U16" s="16"/>
      <c r="V16" s="16"/>
      <c r="W16" s="16"/>
      <c r="X16" s="16"/>
      <c r="Y16" s="16"/>
      <c r="Z16" s="16"/>
      <c r="AA16" s="16"/>
      <c r="AB16" s="70"/>
      <c r="AC16" s="62"/>
      <c r="AD16" s="62"/>
      <c r="AE16" s="62"/>
      <c r="AF16" s="62"/>
    </row>
    <row r="17" spans="1:32" ht="12.75" customHeight="1" x14ac:dyDescent="0.2">
      <c r="A17" s="76">
        <v>12</v>
      </c>
      <c r="B17" s="1"/>
      <c r="C17" s="123" t="str">
        <f>Tracking!C17</f>
        <v>Auto Loan/Lease</v>
      </c>
      <c r="D17" s="123"/>
      <c r="E17" s="182">
        <f>IF(V$117,HLOOKUP(U$116,BUDGETM,A17,FALSE),IF(U$116="Full Year",Quick_Budget!H17,Quick_Budget!G17*QBMULTIPLE))</f>
        <v>12</v>
      </c>
      <c r="F17" s="182">
        <f t="shared" ref="F17:F26" si="0">HLOOKUP(U$116,TRACKING,A16+1,FALSE)</f>
        <v>2</v>
      </c>
      <c r="G17" s="183">
        <f t="shared" ref="G17:G26" si="1">F17-E17</f>
        <v>-10</v>
      </c>
      <c r="P17" s="63"/>
      <c r="Q17" s="16"/>
      <c r="R17" s="16"/>
      <c r="S17" s="16"/>
      <c r="T17" s="16"/>
      <c r="U17" s="16"/>
      <c r="V17" s="16"/>
      <c r="W17" s="16"/>
      <c r="X17" s="16"/>
      <c r="Y17" s="16"/>
      <c r="Z17" s="16"/>
      <c r="AA17" s="16"/>
      <c r="AB17" s="70"/>
      <c r="AC17" s="62"/>
      <c r="AD17" s="62"/>
      <c r="AE17" s="62"/>
      <c r="AF17" s="62"/>
    </row>
    <row r="18" spans="1:32" ht="12.75" customHeight="1" x14ac:dyDescent="0.2">
      <c r="A18" s="76">
        <f t="shared" ref="A18:A81" si="2">A17+1</f>
        <v>13</v>
      </c>
      <c r="B18" s="1"/>
      <c r="C18" s="123" t="str">
        <f>Tracking!C18</f>
        <v xml:space="preserve">Insurance </v>
      </c>
      <c r="D18" s="123"/>
      <c r="E18" s="182">
        <f>IF(V$117,HLOOKUP(U$116,BUDGETM,A18,FALSE),IF(U$116="Full Year",Quick_Budget!H18,Quick_Budget!G18*QBMULTIPLE))</f>
        <v>0</v>
      </c>
      <c r="F18" s="182">
        <f t="shared" si="0"/>
        <v>0</v>
      </c>
      <c r="G18" s="183">
        <f t="shared" si="1"/>
        <v>0</v>
      </c>
      <c r="P18" s="63"/>
      <c r="Q18" s="16"/>
      <c r="R18" s="16"/>
      <c r="S18" s="16"/>
      <c r="T18" s="16"/>
      <c r="U18" s="16"/>
      <c r="V18" s="16"/>
      <c r="W18" s="16"/>
      <c r="X18" s="16"/>
      <c r="Y18" s="16"/>
      <c r="Z18" s="16"/>
      <c r="AA18" s="16"/>
      <c r="AB18" s="70"/>
      <c r="AC18" s="62"/>
      <c r="AD18" s="62"/>
      <c r="AE18" s="62"/>
      <c r="AF18" s="62"/>
    </row>
    <row r="19" spans="1:32" ht="12.75" customHeight="1" x14ac:dyDescent="0.2">
      <c r="A19" s="76">
        <f t="shared" si="2"/>
        <v>14</v>
      </c>
      <c r="B19" s="1"/>
      <c r="C19" s="123" t="str">
        <f>Tracking!C19</f>
        <v>John's bus pass</v>
      </c>
      <c r="D19" s="123"/>
      <c r="E19" s="182">
        <f>IF(V$117,HLOOKUP(U$116,BUDGETM,A19,FALSE),IF(U$116="Full Year",Quick_Budget!H19,Quick_Budget!G19*QBMULTIPLE))</f>
        <v>0</v>
      </c>
      <c r="F19" s="182">
        <f t="shared" si="0"/>
        <v>0</v>
      </c>
      <c r="G19" s="183">
        <f t="shared" si="1"/>
        <v>0</v>
      </c>
      <c r="P19" s="63"/>
      <c r="Q19" s="16"/>
      <c r="R19" s="16"/>
      <c r="S19" s="16"/>
      <c r="T19" s="16"/>
      <c r="U19" s="16"/>
      <c r="V19" s="16"/>
      <c r="W19" s="16"/>
      <c r="X19" s="16"/>
      <c r="Y19" s="16"/>
      <c r="Z19" s="16"/>
      <c r="AA19" s="16"/>
      <c r="AB19" s="70"/>
      <c r="AC19" s="62"/>
      <c r="AD19" s="62"/>
      <c r="AE19" s="62"/>
      <c r="AF19" s="62"/>
    </row>
    <row r="20" spans="1:32" ht="12.75" customHeight="1" x14ac:dyDescent="0.2">
      <c r="A20" s="76">
        <f t="shared" si="2"/>
        <v>15</v>
      </c>
      <c r="B20" s="1"/>
      <c r="C20" s="123" t="str">
        <f>Tracking!C20</f>
        <v>Gas</v>
      </c>
      <c r="D20" s="123"/>
      <c r="E20" s="182">
        <f>IF(V$117,HLOOKUP(U$116,BUDGETM,A20,FALSE),IF(U$116="Full Year",Quick_Budget!H20,Quick_Budget!G20*QBMULTIPLE))</f>
        <v>0</v>
      </c>
      <c r="F20" s="182">
        <f t="shared" si="0"/>
        <v>0</v>
      </c>
      <c r="G20" s="183">
        <f t="shared" si="1"/>
        <v>0</v>
      </c>
      <c r="P20" s="63"/>
      <c r="Q20" s="16"/>
      <c r="R20" s="16"/>
      <c r="S20" s="16"/>
      <c r="T20" s="16"/>
      <c r="U20" s="16"/>
      <c r="V20" s="16"/>
      <c r="W20" s="16"/>
      <c r="X20" s="16"/>
      <c r="Y20" s="16"/>
      <c r="Z20" s="16"/>
      <c r="AA20" s="16"/>
      <c r="AB20" s="70"/>
      <c r="AC20" s="62"/>
      <c r="AD20" s="62"/>
      <c r="AE20" s="62"/>
      <c r="AF20" s="62"/>
    </row>
    <row r="21" spans="1:32" ht="12.75" customHeight="1" x14ac:dyDescent="0.2">
      <c r="A21" s="76">
        <f t="shared" si="2"/>
        <v>16</v>
      </c>
      <c r="B21" s="1"/>
      <c r="C21" s="123" t="str">
        <f>Tracking!C21</f>
        <v>Maintenance</v>
      </c>
      <c r="D21" s="123"/>
      <c r="E21" s="182">
        <f>IF(V$117,HLOOKUP(U$116,BUDGETM,A21,FALSE),IF(U$116="Full Year",Quick_Budget!H21,Quick_Budget!G21*QBMULTIPLE))</f>
        <v>0</v>
      </c>
      <c r="F21" s="182">
        <f t="shared" si="0"/>
        <v>0</v>
      </c>
      <c r="G21" s="183">
        <f t="shared" si="1"/>
        <v>0</v>
      </c>
      <c r="P21" s="63"/>
      <c r="Q21" s="16"/>
      <c r="R21" s="16"/>
      <c r="S21" s="16"/>
      <c r="T21" s="16"/>
      <c r="U21" s="16"/>
      <c r="V21" s="16"/>
      <c r="W21" s="16"/>
      <c r="X21" s="16"/>
      <c r="Y21" s="16"/>
      <c r="Z21" s="16"/>
      <c r="AA21" s="16"/>
      <c r="AB21" s="70"/>
      <c r="AC21" s="62"/>
      <c r="AD21" s="62"/>
      <c r="AE21" s="62"/>
      <c r="AF21" s="62"/>
    </row>
    <row r="22" spans="1:32" ht="12.75" customHeight="1" x14ac:dyDescent="0.2">
      <c r="A22" s="76">
        <f t="shared" si="2"/>
        <v>17</v>
      </c>
      <c r="B22" s="1"/>
      <c r="C22" s="123" t="str">
        <f>Tracking!C22</f>
        <v>Registration</v>
      </c>
      <c r="D22" s="123"/>
      <c r="E22" s="182">
        <f>IF(V$117,HLOOKUP(U$116,BUDGETM,A22,FALSE),IF(U$116="Full Year",Quick_Budget!H22,Quick_Budget!G22*QBMULTIPLE))</f>
        <v>0</v>
      </c>
      <c r="F22" s="182">
        <f t="shared" si="0"/>
        <v>0</v>
      </c>
      <c r="G22" s="183">
        <f t="shared" si="1"/>
        <v>0</v>
      </c>
      <c r="P22" s="63"/>
      <c r="Q22" s="16"/>
      <c r="R22" s="16"/>
      <c r="S22" s="16"/>
      <c r="T22" s="16"/>
      <c r="U22" s="16"/>
      <c r="V22" s="16"/>
      <c r="W22" s="16"/>
      <c r="X22" s="16"/>
      <c r="Y22" s="16"/>
      <c r="Z22" s="16"/>
      <c r="AA22" s="16"/>
      <c r="AB22" s="70"/>
      <c r="AC22" s="62"/>
      <c r="AD22" s="62"/>
      <c r="AE22" s="62"/>
      <c r="AF22" s="62"/>
    </row>
    <row r="23" spans="1:32" ht="12.75" customHeight="1" x14ac:dyDescent="0.2">
      <c r="A23" s="76">
        <f t="shared" si="2"/>
        <v>18</v>
      </c>
      <c r="B23" s="1"/>
      <c r="C23" s="123" t="str">
        <f>Tracking!C23</f>
        <v>Inspection</v>
      </c>
      <c r="D23" s="123"/>
      <c r="E23" s="182">
        <f>IF(V$117,HLOOKUP(U$116,BUDGETM,A23,FALSE),IF(U$116="Full Year",Quick_Budget!H23,Quick_Budget!G23*QBMULTIPLE))</f>
        <v>0</v>
      </c>
      <c r="F23" s="182">
        <f t="shared" si="0"/>
        <v>0</v>
      </c>
      <c r="G23" s="183">
        <f t="shared" si="1"/>
        <v>0</v>
      </c>
      <c r="P23" s="63"/>
      <c r="Q23" s="16"/>
      <c r="R23" s="16"/>
      <c r="S23" s="16"/>
      <c r="T23" s="16"/>
      <c r="U23" s="16"/>
      <c r="V23" s="16"/>
      <c r="W23" s="16"/>
      <c r="X23" s="16"/>
      <c r="Y23" s="16"/>
      <c r="Z23" s="16"/>
      <c r="AA23" s="16"/>
      <c r="AB23" s="70"/>
      <c r="AC23" s="62"/>
      <c r="AD23" s="62"/>
      <c r="AE23" s="62"/>
      <c r="AF23" s="62"/>
    </row>
    <row r="24" spans="1:32" ht="12.75" customHeight="1" x14ac:dyDescent="0.2">
      <c r="A24" s="76">
        <f t="shared" si="2"/>
        <v>19</v>
      </c>
      <c r="B24" s="1"/>
      <c r="C24" s="123" t="str">
        <f>Tracking!C24</f>
        <v>Other</v>
      </c>
      <c r="D24" s="123"/>
      <c r="E24" s="182">
        <f>IF(V$117,HLOOKUP(U$116,BUDGETM,A24,FALSE),IF(U$116="Full Year",Quick_Budget!H24,Quick_Budget!G24*QBMULTIPLE))</f>
        <v>0</v>
      </c>
      <c r="F24" s="182">
        <f t="shared" si="0"/>
        <v>0</v>
      </c>
      <c r="G24" s="183">
        <f t="shared" si="1"/>
        <v>0</v>
      </c>
      <c r="P24" s="63"/>
      <c r="Q24" s="16"/>
      <c r="R24" s="16"/>
      <c r="S24" s="16"/>
      <c r="T24" s="16"/>
      <c r="U24" s="16"/>
      <c r="V24" s="16"/>
      <c r="W24" s="16"/>
      <c r="X24" s="16"/>
      <c r="Y24" s="16"/>
      <c r="Z24" s="16"/>
      <c r="AA24" s="16"/>
      <c r="AB24" s="70"/>
    </row>
    <row r="25" spans="1:32" ht="12.75" customHeight="1" x14ac:dyDescent="0.2">
      <c r="A25" s="76">
        <f t="shared" si="2"/>
        <v>20</v>
      </c>
      <c r="B25" s="1"/>
      <c r="C25" s="123" t="str">
        <f>Tracking!C25</f>
        <v>Other</v>
      </c>
      <c r="D25" s="123"/>
      <c r="E25" s="182">
        <f>IF(V$117,HLOOKUP(U$116,BUDGETM,A25,FALSE),IF(U$116="Full Year",Quick_Budget!H25,Quick_Budget!G25*QBMULTIPLE))</f>
        <v>0</v>
      </c>
      <c r="F25" s="182">
        <f t="shared" si="0"/>
        <v>0</v>
      </c>
      <c r="G25" s="183">
        <f t="shared" si="1"/>
        <v>0</v>
      </c>
      <c r="P25" s="63"/>
      <c r="Q25" s="16"/>
      <c r="R25" s="16"/>
      <c r="S25" s="16"/>
      <c r="T25" s="16"/>
      <c r="U25" s="16"/>
      <c r="V25" s="16"/>
      <c r="W25" s="16"/>
      <c r="X25" s="16"/>
      <c r="Y25" s="16"/>
      <c r="Z25" s="16"/>
      <c r="AA25" s="16"/>
      <c r="AB25" s="70"/>
    </row>
    <row r="26" spans="1:32" ht="12.75" customHeight="1" x14ac:dyDescent="0.2">
      <c r="A26" s="76">
        <f t="shared" si="2"/>
        <v>21</v>
      </c>
      <c r="B26" s="1"/>
      <c r="C26" s="123" t="str">
        <f>Tracking!C26</f>
        <v>Other</v>
      </c>
      <c r="D26" s="123"/>
      <c r="E26" s="182">
        <f>IF(V$117,HLOOKUP(U$116,BUDGETM,A26,FALSE),IF(U$116="Full Year",Quick_Budget!H26,Quick_Budget!G26*QBMULTIPLE))</f>
        <v>0</v>
      </c>
      <c r="F26" s="182">
        <f t="shared" si="0"/>
        <v>0</v>
      </c>
      <c r="G26" s="183">
        <f t="shared" si="1"/>
        <v>0</v>
      </c>
      <c r="P26" s="63"/>
      <c r="Q26" s="16"/>
      <c r="R26" s="16"/>
      <c r="S26" s="16"/>
      <c r="T26" s="16"/>
      <c r="U26" s="16"/>
      <c r="V26" s="16"/>
      <c r="W26" s="16"/>
      <c r="X26" s="16"/>
      <c r="Y26" s="16"/>
      <c r="Z26" s="16"/>
      <c r="AA26" s="16"/>
      <c r="AB26" s="70"/>
    </row>
    <row r="27" spans="1:32" x14ac:dyDescent="0.2">
      <c r="A27" s="76">
        <f t="shared" si="2"/>
        <v>22</v>
      </c>
      <c r="B27" s="1"/>
      <c r="C27" s="123"/>
      <c r="D27" s="123"/>
      <c r="E27" s="184"/>
      <c r="F27" s="184"/>
      <c r="G27" s="185"/>
      <c r="P27" s="63"/>
      <c r="Q27" s="16"/>
      <c r="R27" s="16"/>
      <c r="S27" s="16"/>
      <c r="T27" s="16"/>
      <c r="U27" s="16"/>
      <c r="V27" s="16"/>
      <c r="W27" s="16"/>
      <c r="X27" s="16"/>
      <c r="Y27" s="16"/>
      <c r="Z27" s="16"/>
      <c r="AA27" s="16"/>
      <c r="AB27" s="70"/>
    </row>
    <row r="28" spans="1:32" x14ac:dyDescent="0.2">
      <c r="A28" s="76">
        <f t="shared" si="2"/>
        <v>23</v>
      </c>
      <c r="B28" s="1"/>
      <c r="C28" s="169" t="str">
        <f>Tracking!C28</f>
        <v>Home</v>
      </c>
      <c r="D28" s="123"/>
      <c r="E28" s="180">
        <f>SUM(E29:E38)</f>
        <v>0</v>
      </c>
      <c r="F28" s="180">
        <f>SUM(F29:F38)</f>
        <v>0</v>
      </c>
      <c r="G28" s="181">
        <f>SUM(G29:G38)</f>
        <v>0</v>
      </c>
      <c r="P28" s="63"/>
      <c r="Q28" s="16"/>
      <c r="R28" s="16"/>
      <c r="S28" s="16"/>
      <c r="T28" s="16"/>
      <c r="U28" s="16"/>
      <c r="V28" s="16"/>
      <c r="W28" s="16"/>
      <c r="X28" s="16"/>
      <c r="Y28" s="16"/>
      <c r="Z28" s="16"/>
      <c r="AA28" s="16"/>
      <c r="AB28" s="70"/>
    </row>
    <row r="29" spans="1:32" x14ac:dyDescent="0.2">
      <c r="A29" s="76">
        <f t="shared" si="2"/>
        <v>24</v>
      </c>
      <c r="B29" s="1"/>
      <c r="C29" s="123" t="str">
        <f>Tracking!C29</f>
        <v>Mortgage</v>
      </c>
      <c r="D29" s="123"/>
      <c r="E29" s="182">
        <f>IF(V$117,HLOOKUP(U$116,BUDGETM,A29,FALSE),IF(U$116="Full Year",Quick_Budget!H29,Quick_Budget!G29*QBMULTIPLE))</f>
        <v>0</v>
      </c>
      <c r="F29" s="182">
        <f t="shared" ref="F29:F38" si="3">HLOOKUP(U$116,TRACKING,A28+1,FALSE)</f>
        <v>0</v>
      </c>
      <c r="G29" s="183">
        <f t="shared" ref="G29:G38" si="4">F29-E29</f>
        <v>0</v>
      </c>
      <c r="P29" s="63"/>
      <c r="Q29" s="16"/>
      <c r="R29" s="16"/>
      <c r="S29" s="16"/>
      <c r="T29" s="16"/>
      <c r="U29" s="16"/>
      <c r="V29" s="16"/>
      <c r="W29" s="16"/>
      <c r="X29" s="16"/>
      <c r="Y29" s="16"/>
      <c r="Z29" s="16"/>
      <c r="AA29" s="16"/>
      <c r="AB29" s="70"/>
    </row>
    <row r="30" spans="1:32" x14ac:dyDescent="0.2">
      <c r="A30" s="76">
        <f t="shared" si="2"/>
        <v>25</v>
      </c>
      <c r="B30" s="1"/>
      <c r="C30" s="123" t="str">
        <f>Tracking!C30</f>
        <v>Rent</v>
      </c>
      <c r="D30" s="123"/>
      <c r="E30" s="182">
        <f>IF(V$117,HLOOKUP(U$116,BUDGETM,A30,FALSE),IF(U$116="Full Year",Quick_Budget!H30,Quick_Budget!G30*QBMULTIPLE))</f>
        <v>0</v>
      </c>
      <c r="F30" s="182">
        <f t="shared" si="3"/>
        <v>0</v>
      </c>
      <c r="G30" s="183">
        <f t="shared" si="4"/>
        <v>0</v>
      </c>
      <c r="P30" s="63"/>
      <c r="Q30" s="16"/>
      <c r="R30" s="16"/>
      <c r="S30" s="16"/>
      <c r="T30" s="16"/>
      <c r="U30" s="16"/>
      <c r="V30" s="16"/>
      <c r="W30" s="16"/>
      <c r="X30" s="16"/>
      <c r="Y30" s="16"/>
      <c r="Z30" s="16"/>
      <c r="AA30" s="16"/>
      <c r="AB30" s="70"/>
    </row>
    <row r="31" spans="1:32" x14ac:dyDescent="0.2">
      <c r="A31" s="76">
        <f t="shared" si="2"/>
        <v>26</v>
      </c>
      <c r="B31" s="1"/>
      <c r="C31" s="123" t="str">
        <f>Tracking!C31</f>
        <v>Maintenance</v>
      </c>
      <c r="D31" s="123"/>
      <c r="E31" s="182">
        <f>IF(V$117,HLOOKUP(U$116,BUDGETM,A31,FALSE),IF(U$116="Full Year",Quick_Budget!H31,Quick_Budget!G31*QBMULTIPLE))</f>
        <v>0</v>
      </c>
      <c r="F31" s="182">
        <f t="shared" si="3"/>
        <v>0</v>
      </c>
      <c r="G31" s="183">
        <f t="shared" si="4"/>
        <v>0</v>
      </c>
      <c r="P31" s="63"/>
      <c r="Q31" s="16"/>
      <c r="R31" s="16"/>
      <c r="S31" s="16"/>
      <c r="T31" s="16"/>
      <c r="U31" s="16"/>
      <c r="V31" s="16"/>
      <c r="W31" s="16"/>
      <c r="X31" s="16"/>
      <c r="Y31" s="16"/>
      <c r="Z31" s="16"/>
      <c r="AA31" s="16"/>
      <c r="AB31" s="70"/>
    </row>
    <row r="32" spans="1:32" x14ac:dyDescent="0.2">
      <c r="A32" s="76">
        <f t="shared" si="2"/>
        <v>27</v>
      </c>
      <c r="B32" s="1"/>
      <c r="C32" s="123" t="str">
        <f>Tracking!C32</f>
        <v>Insurance</v>
      </c>
      <c r="D32" s="123"/>
      <c r="E32" s="182">
        <f>IF(V$117,HLOOKUP(U$116,BUDGETM,A32,FALSE),IF(U$116="Full Year",Quick_Budget!H32,Quick_Budget!G32*QBMULTIPLE))</f>
        <v>0</v>
      </c>
      <c r="F32" s="182">
        <f t="shared" si="3"/>
        <v>0</v>
      </c>
      <c r="G32" s="183">
        <f t="shared" si="4"/>
        <v>0</v>
      </c>
      <c r="P32" s="63"/>
      <c r="Q32" s="16"/>
      <c r="R32" s="16"/>
      <c r="S32" s="16"/>
      <c r="T32" s="16"/>
      <c r="U32" s="16"/>
      <c r="V32" s="16"/>
      <c r="W32" s="16"/>
      <c r="X32" s="16"/>
      <c r="Y32" s="16"/>
      <c r="Z32" s="16"/>
      <c r="AA32" s="16"/>
      <c r="AB32" s="70"/>
    </row>
    <row r="33" spans="1:28" x14ac:dyDescent="0.2">
      <c r="A33" s="76">
        <f t="shared" si="2"/>
        <v>28</v>
      </c>
      <c r="B33" s="1"/>
      <c r="C33" s="123" t="str">
        <f>Tracking!C33</f>
        <v>Furniture</v>
      </c>
      <c r="D33" s="123"/>
      <c r="E33" s="182">
        <f>IF(V$117,HLOOKUP(U$116,BUDGETM,A33,FALSE),IF(U$116="Full Year",Quick_Budget!H33,Quick_Budget!G33*QBMULTIPLE))</f>
        <v>0</v>
      </c>
      <c r="F33" s="182">
        <f t="shared" si="3"/>
        <v>0</v>
      </c>
      <c r="G33" s="183">
        <f t="shared" si="4"/>
        <v>0</v>
      </c>
      <c r="P33" s="63"/>
      <c r="Q33" s="16"/>
      <c r="R33" s="16"/>
      <c r="S33" s="16"/>
      <c r="T33" s="16"/>
      <c r="U33" s="16"/>
      <c r="V33" s="16"/>
      <c r="W33" s="16"/>
      <c r="X33" s="16"/>
      <c r="Y33" s="16"/>
      <c r="Z33" s="16"/>
      <c r="AA33" s="16"/>
      <c r="AB33" s="70"/>
    </row>
    <row r="34" spans="1:28" x14ac:dyDescent="0.2">
      <c r="A34" s="76">
        <f t="shared" si="2"/>
        <v>29</v>
      </c>
      <c r="B34" s="1"/>
      <c r="C34" s="123" t="str">
        <f>Tracking!C34</f>
        <v>Household Supplies</v>
      </c>
      <c r="D34" s="123"/>
      <c r="E34" s="182">
        <f>IF(V$117,HLOOKUP(U$116,BUDGETM,A34,FALSE),IF(U$116="Full Year",Quick_Budget!H34,Quick_Budget!G34*QBMULTIPLE))</f>
        <v>0</v>
      </c>
      <c r="F34" s="182">
        <f t="shared" si="3"/>
        <v>0</v>
      </c>
      <c r="G34" s="183">
        <f t="shared" si="4"/>
        <v>0</v>
      </c>
      <c r="P34" s="63"/>
      <c r="Q34" s="16"/>
      <c r="R34" s="16"/>
      <c r="S34" s="16"/>
      <c r="T34" s="16"/>
      <c r="U34" s="16"/>
      <c r="V34" s="16"/>
      <c r="W34" s="16"/>
      <c r="X34" s="16"/>
      <c r="Y34" s="16"/>
      <c r="Z34" s="16"/>
      <c r="AA34" s="16"/>
      <c r="AB34" s="70"/>
    </row>
    <row r="35" spans="1:28" x14ac:dyDescent="0.2">
      <c r="A35" s="76">
        <f t="shared" si="2"/>
        <v>30</v>
      </c>
      <c r="B35" s="1"/>
      <c r="C35" s="123" t="str">
        <f>Tracking!C35</f>
        <v>Real Estate Tax</v>
      </c>
      <c r="D35" s="123"/>
      <c r="E35" s="182">
        <f>IF(V$117,HLOOKUP(U$116,BUDGETM,A35,FALSE),IF(U$116="Full Year",Quick_Budget!H35,Quick_Budget!G35*QBMULTIPLE))</f>
        <v>0</v>
      </c>
      <c r="F35" s="182">
        <f t="shared" si="3"/>
        <v>0</v>
      </c>
      <c r="G35" s="183">
        <f t="shared" si="4"/>
        <v>0</v>
      </c>
      <c r="P35" s="63"/>
      <c r="Q35" s="16"/>
      <c r="R35" s="16"/>
      <c r="S35" s="16"/>
      <c r="T35" s="16"/>
      <c r="U35" s="16"/>
      <c r="V35" s="16"/>
      <c r="W35" s="16"/>
      <c r="X35" s="16"/>
      <c r="Y35" s="16"/>
      <c r="Z35" s="16"/>
      <c r="AA35" s="16"/>
      <c r="AB35" s="70"/>
    </row>
    <row r="36" spans="1:28" x14ac:dyDescent="0.2">
      <c r="A36" s="76">
        <f t="shared" si="2"/>
        <v>31</v>
      </c>
      <c r="B36" s="1"/>
      <c r="C36" s="123" t="str">
        <f>Tracking!C36</f>
        <v>Other</v>
      </c>
      <c r="D36" s="123"/>
      <c r="E36" s="182">
        <f>IF(V$117,HLOOKUP(U$116,BUDGETM,A36,FALSE),IF(U$116="Full Year",Quick_Budget!H36,Quick_Budget!G36*QBMULTIPLE))</f>
        <v>0</v>
      </c>
      <c r="F36" s="182">
        <f t="shared" si="3"/>
        <v>0</v>
      </c>
      <c r="G36" s="183">
        <f t="shared" si="4"/>
        <v>0</v>
      </c>
      <c r="P36" s="63"/>
      <c r="Q36" s="16"/>
      <c r="R36" s="16"/>
      <c r="S36" s="16"/>
      <c r="T36" s="16"/>
      <c r="U36" s="16"/>
      <c r="V36" s="16"/>
      <c r="W36" s="16"/>
      <c r="X36" s="16"/>
      <c r="Y36" s="16"/>
      <c r="Z36" s="16"/>
      <c r="AA36" s="16"/>
      <c r="AB36" s="70"/>
    </row>
    <row r="37" spans="1:28" x14ac:dyDescent="0.2">
      <c r="A37" s="76">
        <f t="shared" si="2"/>
        <v>32</v>
      </c>
      <c r="B37" s="1"/>
      <c r="C37" s="123" t="str">
        <f>Tracking!C37</f>
        <v>Other</v>
      </c>
      <c r="D37" s="123"/>
      <c r="E37" s="182">
        <f>IF(V$117,HLOOKUP(U$116,BUDGETM,A37,FALSE),IF(U$116="Full Year",Quick_Budget!H37,Quick_Budget!G37*QBMULTIPLE))</f>
        <v>0</v>
      </c>
      <c r="F37" s="182">
        <f t="shared" si="3"/>
        <v>0</v>
      </c>
      <c r="G37" s="183">
        <f t="shared" si="4"/>
        <v>0</v>
      </c>
      <c r="P37" s="63"/>
      <c r="Q37" s="16"/>
      <c r="R37" s="16"/>
      <c r="S37" s="16"/>
      <c r="T37" s="16"/>
      <c r="U37" s="16"/>
      <c r="V37" s="16"/>
      <c r="W37" s="16"/>
      <c r="X37" s="16"/>
      <c r="Y37" s="16"/>
      <c r="Z37" s="16"/>
      <c r="AA37" s="16"/>
      <c r="AB37" s="70"/>
    </row>
    <row r="38" spans="1:28" x14ac:dyDescent="0.2">
      <c r="A38" s="76">
        <f t="shared" si="2"/>
        <v>33</v>
      </c>
      <c r="B38" s="1"/>
      <c r="C38" s="123" t="str">
        <f>Tracking!C38</f>
        <v>Other</v>
      </c>
      <c r="D38" s="123"/>
      <c r="E38" s="182">
        <f>IF(V$117,HLOOKUP(U$116,BUDGETM,A38,FALSE),IF(U$116="Full Year",Quick_Budget!H38,Quick_Budget!G38*QBMULTIPLE))</f>
        <v>0</v>
      </c>
      <c r="F38" s="182">
        <f t="shared" si="3"/>
        <v>0</v>
      </c>
      <c r="G38" s="183">
        <f t="shared" si="4"/>
        <v>0</v>
      </c>
      <c r="P38" s="63"/>
      <c r="Q38" s="16"/>
      <c r="R38" s="16"/>
      <c r="S38" s="16"/>
      <c r="T38" s="16"/>
      <c r="U38" s="16"/>
      <c r="V38" s="16"/>
      <c r="W38" s="16"/>
      <c r="X38" s="16"/>
      <c r="Y38" s="16"/>
      <c r="Z38" s="16"/>
      <c r="AA38" s="16"/>
      <c r="AB38" s="70"/>
    </row>
    <row r="39" spans="1:28" x14ac:dyDescent="0.2">
      <c r="A39" s="76">
        <f t="shared" si="2"/>
        <v>34</v>
      </c>
      <c r="B39" s="1"/>
      <c r="C39" s="123"/>
      <c r="D39" s="123"/>
      <c r="E39" s="184"/>
      <c r="F39" s="184"/>
      <c r="G39" s="185"/>
      <c r="P39" s="63"/>
      <c r="Q39" s="16"/>
      <c r="R39" s="16"/>
      <c r="S39" s="16"/>
      <c r="T39" s="16"/>
      <c r="U39" s="16"/>
      <c r="V39" s="16"/>
      <c r="W39" s="16"/>
      <c r="X39" s="16"/>
      <c r="Y39" s="16"/>
      <c r="Z39" s="16"/>
      <c r="AA39" s="16"/>
      <c r="AB39" s="70"/>
    </row>
    <row r="40" spans="1:28" x14ac:dyDescent="0.2">
      <c r="A40" s="76">
        <f t="shared" si="2"/>
        <v>35</v>
      </c>
      <c r="B40" s="1"/>
      <c r="C40" s="169" t="str">
        <f>Tracking!C40</f>
        <v>Utilities</v>
      </c>
      <c r="D40" s="123"/>
      <c r="E40" s="180">
        <f>SUM(E41:E50)</f>
        <v>0</v>
      </c>
      <c r="F40" s="180">
        <f>SUM(F41:F50)</f>
        <v>0</v>
      </c>
      <c r="G40" s="181">
        <f>SUM(G41:G50)</f>
        <v>0</v>
      </c>
      <c r="P40" s="63"/>
      <c r="Q40" s="16"/>
      <c r="R40" s="16"/>
      <c r="S40" s="16"/>
      <c r="T40" s="16"/>
      <c r="U40" s="16"/>
      <c r="V40" s="16"/>
      <c r="W40" s="16"/>
      <c r="X40" s="16"/>
      <c r="Y40" s="16"/>
      <c r="Z40" s="16"/>
      <c r="AA40" s="16"/>
      <c r="AB40" s="70"/>
    </row>
    <row r="41" spans="1:28" x14ac:dyDescent="0.2">
      <c r="A41" s="76">
        <f t="shared" si="2"/>
        <v>36</v>
      </c>
      <c r="B41" s="1"/>
      <c r="C41" s="123" t="str">
        <f>Tracking!C41</f>
        <v>Phone - Home</v>
      </c>
      <c r="D41" s="123"/>
      <c r="E41" s="182">
        <f>IF(V$117,HLOOKUP(U$116,BUDGETM,A41,FALSE),IF(U$116="Full Year",Quick_Budget!H41,Quick_Budget!G41*QBMULTIPLE))</f>
        <v>0</v>
      </c>
      <c r="F41" s="182">
        <f t="shared" ref="F41:F50" si="5">HLOOKUP(U$116,TRACKING,A40+1,FALSE)</f>
        <v>0</v>
      </c>
      <c r="G41" s="183">
        <f t="shared" ref="G41:G50" si="6">F41-E41</f>
        <v>0</v>
      </c>
      <c r="P41" s="63"/>
      <c r="Q41" s="16"/>
      <c r="R41" s="16"/>
      <c r="S41" s="16"/>
      <c r="T41" s="16"/>
      <c r="U41" s="16"/>
      <c r="V41" s="16"/>
      <c r="W41" s="16"/>
      <c r="X41" s="16"/>
      <c r="Y41" s="16"/>
      <c r="Z41" s="16"/>
      <c r="AA41" s="16"/>
      <c r="AB41" s="70"/>
    </row>
    <row r="42" spans="1:28" x14ac:dyDescent="0.2">
      <c r="A42" s="76">
        <f t="shared" si="2"/>
        <v>37</v>
      </c>
      <c r="B42" s="1"/>
      <c r="C42" s="123" t="str">
        <f>Tracking!C42</f>
        <v>Phone - Cell</v>
      </c>
      <c r="D42" s="123"/>
      <c r="E42" s="182">
        <f>IF(V$117,HLOOKUP(U$116,BUDGETM,A42,FALSE),IF(U$116="Full Year",Quick_Budget!H42,Quick_Budget!G42*QBMULTIPLE))</f>
        <v>0</v>
      </c>
      <c r="F42" s="182">
        <f t="shared" si="5"/>
        <v>0</v>
      </c>
      <c r="G42" s="183">
        <f t="shared" si="6"/>
        <v>0</v>
      </c>
      <c r="P42" s="63"/>
      <c r="Q42" s="16"/>
      <c r="R42" s="16"/>
      <c r="S42" s="16"/>
      <c r="T42" s="16"/>
      <c r="U42" s="16"/>
      <c r="V42" s="16"/>
      <c r="W42" s="16"/>
      <c r="X42" s="16"/>
      <c r="Y42" s="16"/>
      <c r="Z42" s="16"/>
      <c r="AA42" s="16"/>
      <c r="AB42" s="70"/>
    </row>
    <row r="43" spans="1:28" x14ac:dyDescent="0.2">
      <c r="A43" s="76">
        <f t="shared" si="2"/>
        <v>38</v>
      </c>
      <c r="B43" s="1"/>
      <c r="C43" s="123" t="str">
        <f>Tracking!C43</f>
        <v>Cable</v>
      </c>
      <c r="D43" s="123"/>
      <c r="E43" s="182">
        <f>IF(V$117,HLOOKUP(U$116,BUDGETM,A43,FALSE),IF(U$116="Full Year",Quick_Budget!H43,Quick_Budget!G43*QBMULTIPLE))</f>
        <v>0</v>
      </c>
      <c r="F43" s="182">
        <f t="shared" si="5"/>
        <v>0</v>
      </c>
      <c r="G43" s="183">
        <f t="shared" si="6"/>
        <v>0</v>
      </c>
      <c r="P43" s="63"/>
      <c r="Q43" s="16"/>
      <c r="R43" s="16"/>
      <c r="S43" s="16"/>
      <c r="T43" s="16"/>
      <c r="U43" s="16"/>
      <c r="V43" s="16"/>
      <c r="W43" s="16"/>
      <c r="X43" s="16"/>
      <c r="Y43" s="16"/>
      <c r="Z43" s="16"/>
      <c r="AA43" s="16"/>
      <c r="AB43" s="70"/>
    </row>
    <row r="44" spans="1:28" x14ac:dyDescent="0.2">
      <c r="A44" s="76">
        <f t="shared" si="2"/>
        <v>39</v>
      </c>
      <c r="B44" s="1"/>
      <c r="C44" s="123" t="str">
        <f>Tracking!C44</f>
        <v>Gas</v>
      </c>
      <c r="D44" s="123"/>
      <c r="E44" s="182">
        <f>IF(V$117,HLOOKUP(U$116,BUDGETM,A44,FALSE),IF(U$116="Full Year",Quick_Budget!H44,Quick_Budget!G44*QBMULTIPLE))</f>
        <v>0</v>
      </c>
      <c r="F44" s="182">
        <f t="shared" si="5"/>
        <v>0</v>
      </c>
      <c r="G44" s="183">
        <f t="shared" si="6"/>
        <v>0</v>
      </c>
      <c r="P44" s="63"/>
      <c r="Q44" s="16"/>
      <c r="R44" s="16"/>
      <c r="S44" s="16"/>
      <c r="T44" s="16"/>
      <c r="U44" s="16"/>
      <c r="V44" s="16"/>
      <c r="W44" s="16"/>
      <c r="X44" s="16"/>
      <c r="Y44" s="16"/>
      <c r="Z44" s="16"/>
      <c r="AA44" s="16"/>
      <c r="AB44" s="70"/>
    </row>
    <row r="45" spans="1:28" x14ac:dyDescent="0.2">
      <c r="A45" s="76">
        <f t="shared" si="2"/>
        <v>40</v>
      </c>
      <c r="B45" s="1"/>
      <c r="C45" s="123" t="str">
        <f>Tracking!C45</f>
        <v>Other</v>
      </c>
      <c r="D45" s="123"/>
      <c r="E45" s="182">
        <f>IF(V$117,HLOOKUP(U$116,BUDGETM,A45,FALSE),IF(U$116="Full Year",Quick_Budget!H45,Quick_Budget!G45*QBMULTIPLE))</f>
        <v>0</v>
      </c>
      <c r="F45" s="182">
        <f t="shared" si="5"/>
        <v>0</v>
      </c>
      <c r="G45" s="183">
        <f t="shared" si="6"/>
        <v>0</v>
      </c>
      <c r="P45" s="63"/>
      <c r="Q45" s="16"/>
      <c r="R45" s="16"/>
      <c r="S45" s="16"/>
      <c r="T45" s="16"/>
      <c r="U45" s="16"/>
      <c r="V45" s="16"/>
      <c r="W45" s="16"/>
      <c r="X45" s="16"/>
      <c r="Y45" s="16"/>
      <c r="Z45" s="16"/>
      <c r="AA45" s="16"/>
      <c r="AB45" s="70"/>
    </row>
    <row r="46" spans="1:28" x14ac:dyDescent="0.2">
      <c r="A46" s="76">
        <f t="shared" si="2"/>
        <v>41</v>
      </c>
      <c r="B46" s="1"/>
      <c r="C46" s="123" t="str">
        <f>Tracking!C46</f>
        <v>Water</v>
      </c>
      <c r="D46" s="123"/>
      <c r="E46" s="182">
        <f>IF(V$117,HLOOKUP(U$116,BUDGETM,A46,FALSE),IF(U$116="Full Year",Quick_Budget!H46,Quick_Budget!G46*QBMULTIPLE))</f>
        <v>0</v>
      </c>
      <c r="F46" s="182">
        <f t="shared" si="5"/>
        <v>0</v>
      </c>
      <c r="G46" s="183">
        <f t="shared" si="6"/>
        <v>0</v>
      </c>
      <c r="P46" s="63"/>
      <c r="Q46" s="16"/>
      <c r="R46" s="16"/>
      <c r="S46" s="16"/>
      <c r="T46" s="16"/>
      <c r="U46" s="16"/>
      <c r="V46" s="16"/>
      <c r="W46" s="16"/>
      <c r="X46" s="16"/>
      <c r="Y46" s="16"/>
      <c r="Z46" s="16"/>
      <c r="AA46" s="16"/>
      <c r="AB46" s="70"/>
    </row>
    <row r="47" spans="1:28" x14ac:dyDescent="0.2">
      <c r="A47" s="76">
        <f t="shared" si="2"/>
        <v>42</v>
      </c>
      <c r="B47" s="1"/>
      <c r="C47" s="123" t="str">
        <f>Tracking!C47</f>
        <v>Electricity</v>
      </c>
      <c r="D47" s="123"/>
      <c r="E47" s="182">
        <f>IF(V$117,HLOOKUP(U$116,BUDGETM,A47,FALSE),IF(U$116="Full Year",Quick_Budget!H47,Quick_Budget!G47*QBMULTIPLE))</f>
        <v>0</v>
      </c>
      <c r="F47" s="182">
        <f t="shared" si="5"/>
        <v>0</v>
      </c>
      <c r="G47" s="183">
        <f t="shared" si="6"/>
        <v>0</v>
      </c>
      <c r="P47" s="63"/>
      <c r="Q47" s="16"/>
      <c r="R47" s="16"/>
      <c r="S47" s="16"/>
      <c r="T47" s="16"/>
      <c r="U47" s="16"/>
      <c r="V47" s="16"/>
      <c r="W47" s="16"/>
      <c r="X47" s="16"/>
      <c r="Y47" s="16"/>
      <c r="Z47" s="16"/>
      <c r="AA47" s="16"/>
      <c r="AB47" s="70"/>
    </row>
    <row r="48" spans="1:28" x14ac:dyDescent="0.2">
      <c r="A48" s="76">
        <f t="shared" si="2"/>
        <v>43</v>
      </c>
      <c r="B48" s="1"/>
      <c r="C48" s="123" t="str">
        <f>Tracking!C48</f>
        <v>Internet</v>
      </c>
      <c r="D48" s="123"/>
      <c r="E48" s="182">
        <f>IF(V$117,HLOOKUP(U$116,BUDGETM,A48,FALSE),IF(U$116="Full Year",Quick_Budget!H48,Quick_Budget!G48*QBMULTIPLE))</f>
        <v>0</v>
      </c>
      <c r="F48" s="182">
        <f t="shared" si="5"/>
        <v>0</v>
      </c>
      <c r="G48" s="183">
        <f t="shared" si="6"/>
        <v>0</v>
      </c>
      <c r="P48" s="63"/>
      <c r="Q48" s="16"/>
      <c r="R48" s="16"/>
      <c r="S48" s="16"/>
      <c r="T48" s="16"/>
      <c r="U48" s="16"/>
      <c r="V48" s="16"/>
      <c r="W48" s="16"/>
      <c r="X48" s="16"/>
      <c r="Y48" s="16"/>
      <c r="Z48" s="16"/>
      <c r="AA48" s="16"/>
      <c r="AB48" s="70"/>
    </row>
    <row r="49" spans="1:30" x14ac:dyDescent="0.2">
      <c r="A49" s="76">
        <f t="shared" si="2"/>
        <v>44</v>
      </c>
      <c r="B49" s="1"/>
      <c r="C49" s="123" t="str">
        <f>Tracking!C49</f>
        <v>Other</v>
      </c>
      <c r="D49" s="123"/>
      <c r="E49" s="182">
        <f>IF(V$117,HLOOKUP(U$116,BUDGETM,A49,FALSE),IF(U$116="Full Year",Quick_Budget!H49,Quick_Budget!G49*QBMULTIPLE))</f>
        <v>0</v>
      </c>
      <c r="F49" s="182">
        <f t="shared" si="5"/>
        <v>0</v>
      </c>
      <c r="G49" s="183">
        <f t="shared" si="6"/>
        <v>0</v>
      </c>
      <c r="P49" s="63"/>
      <c r="Q49" s="16"/>
      <c r="R49" s="16"/>
      <c r="S49" s="16"/>
      <c r="T49" s="16"/>
      <c r="U49" s="16"/>
      <c r="V49" s="16"/>
      <c r="W49" s="16"/>
      <c r="X49" s="16"/>
      <c r="Y49" s="16"/>
      <c r="Z49" s="16"/>
      <c r="AA49" s="16"/>
      <c r="AB49" s="70"/>
    </row>
    <row r="50" spans="1:30" x14ac:dyDescent="0.2">
      <c r="A50" s="76">
        <f t="shared" si="2"/>
        <v>45</v>
      </c>
      <c r="B50" s="1"/>
      <c r="C50" s="123" t="str">
        <f>Tracking!C50</f>
        <v>Other</v>
      </c>
      <c r="D50" s="123"/>
      <c r="E50" s="182">
        <f>IF(V$117,HLOOKUP(U$116,BUDGETM,A50,FALSE),IF(U$116="Full Year",Quick_Budget!H50,Quick_Budget!G50*QBMULTIPLE))</f>
        <v>0</v>
      </c>
      <c r="F50" s="182">
        <f t="shared" si="5"/>
        <v>0</v>
      </c>
      <c r="G50" s="183">
        <f t="shared" si="6"/>
        <v>0</v>
      </c>
      <c r="P50" s="63"/>
      <c r="Q50" s="16"/>
      <c r="R50" s="16"/>
      <c r="S50" s="16"/>
      <c r="T50" s="16"/>
      <c r="U50" s="16"/>
      <c r="V50" s="16"/>
      <c r="W50" s="16"/>
      <c r="X50" s="16"/>
      <c r="Y50" s="16"/>
      <c r="Z50" s="16"/>
      <c r="AA50" s="16"/>
      <c r="AB50" s="70"/>
    </row>
    <row r="51" spans="1:30" x14ac:dyDescent="0.2">
      <c r="A51" s="76">
        <f t="shared" si="2"/>
        <v>46</v>
      </c>
      <c r="B51" s="1"/>
      <c r="C51" s="123"/>
      <c r="D51" s="123"/>
      <c r="E51" s="184"/>
      <c r="F51" s="184"/>
      <c r="G51" s="185"/>
      <c r="P51" s="63"/>
      <c r="Q51" s="16"/>
      <c r="R51" s="16"/>
      <c r="S51" s="16"/>
      <c r="T51" s="16"/>
      <c r="U51" s="16"/>
      <c r="V51" s="16"/>
      <c r="W51" s="16"/>
      <c r="X51" s="16"/>
      <c r="Y51" s="16"/>
      <c r="Z51" s="16"/>
      <c r="AA51" s="16"/>
      <c r="AB51" s="70"/>
    </row>
    <row r="52" spans="1:30" x14ac:dyDescent="0.2">
      <c r="A52" s="76">
        <f t="shared" si="2"/>
        <v>47</v>
      </c>
      <c r="B52" s="1"/>
      <c r="C52" s="169" t="str">
        <f>Tracking!C52</f>
        <v>Health</v>
      </c>
      <c r="D52" s="123"/>
      <c r="E52" s="180">
        <f>SUM(E53:E62)</f>
        <v>0</v>
      </c>
      <c r="F52" s="180">
        <f>SUM(F53:F62)</f>
        <v>0</v>
      </c>
      <c r="G52" s="181">
        <f>SUM(G53:G62)</f>
        <v>0</v>
      </c>
      <c r="Q52" s="16"/>
      <c r="R52" s="16"/>
      <c r="S52" s="16"/>
      <c r="T52" s="16"/>
      <c r="U52" s="16"/>
      <c r="V52" s="16"/>
      <c r="W52" s="16"/>
      <c r="X52" s="16"/>
      <c r="Y52" s="16"/>
      <c r="Z52" s="16"/>
      <c r="AA52" s="16"/>
      <c r="AB52" s="70"/>
      <c r="AC52" s="62"/>
      <c r="AD52" s="62"/>
    </row>
    <row r="53" spans="1:30" x14ac:dyDescent="0.2">
      <c r="A53" s="76">
        <f t="shared" si="2"/>
        <v>48</v>
      </c>
      <c r="B53" s="1"/>
      <c r="C53" s="123" t="str">
        <f>Tracking!C53</f>
        <v>Dental</v>
      </c>
      <c r="D53" s="123"/>
      <c r="E53" s="182">
        <f>IF(V$117,HLOOKUP(U$116,BUDGETM,A53,FALSE),IF(U$116="Full Year",Quick_Budget!H53,Quick_Budget!G53*QBMULTIPLE))</f>
        <v>0</v>
      </c>
      <c r="F53" s="182">
        <f t="shared" ref="F53:F62" si="7">HLOOKUP(U$116,TRACKING,A52+1,FALSE)</f>
        <v>0</v>
      </c>
      <c r="G53" s="183">
        <f t="shared" ref="G53:G62" si="8">F53-E53</f>
        <v>0</v>
      </c>
      <c r="Q53" s="16"/>
      <c r="R53" s="16"/>
      <c r="S53" s="16"/>
      <c r="T53" s="16"/>
      <c r="U53" s="16"/>
      <c r="V53" s="16"/>
      <c r="W53" s="16"/>
      <c r="X53" s="16"/>
      <c r="Y53" s="16"/>
      <c r="Z53" s="16"/>
      <c r="AA53" s="16"/>
      <c r="AB53" s="70"/>
      <c r="AC53" s="62"/>
      <c r="AD53" s="62"/>
    </row>
    <row r="54" spans="1:30" x14ac:dyDescent="0.2">
      <c r="A54" s="76">
        <f t="shared" si="2"/>
        <v>49</v>
      </c>
      <c r="B54" s="1"/>
      <c r="C54" s="123" t="str">
        <f>Tracking!C54</f>
        <v>Medical</v>
      </c>
      <c r="D54" s="123"/>
      <c r="E54" s="182">
        <f>IF(V$117,HLOOKUP(U$116,BUDGETM,A54,FALSE),IF(U$116="Full Year",Quick_Budget!H54,Quick_Budget!G54*QBMULTIPLE))</f>
        <v>0</v>
      </c>
      <c r="F54" s="182">
        <f t="shared" si="7"/>
        <v>0</v>
      </c>
      <c r="G54" s="183">
        <f t="shared" si="8"/>
        <v>0</v>
      </c>
      <c r="Q54" s="16"/>
      <c r="R54" s="16"/>
      <c r="S54" s="16"/>
      <c r="T54" s="16"/>
      <c r="U54" s="16"/>
      <c r="V54" s="16"/>
      <c r="W54" s="16"/>
      <c r="X54" s="16"/>
      <c r="Y54" s="16"/>
      <c r="Z54" s="16"/>
      <c r="AA54" s="16"/>
      <c r="AB54" s="70"/>
      <c r="AC54" s="62"/>
      <c r="AD54" s="62"/>
    </row>
    <row r="55" spans="1:30" x14ac:dyDescent="0.2">
      <c r="A55" s="76">
        <f t="shared" si="2"/>
        <v>50</v>
      </c>
      <c r="B55" s="1"/>
      <c r="C55" s="123" t="str">
        <f>Tracking!C55</f>
        <v>Medication</v>
      </c>
      <c r="D55" s="123"/>
      <c r="E55" s="182">
        <f>IF(V$117,HLOOKUP(U$116,BUDGETM,A55,FALSE),IF(U$116="Full Year",Quick_Budget!H55,Quick_Budget!G55*QBMULTIPLE))</f>
        <v>0</v>
      </c>
      <c r="F55" s="182">
        <f t="shared" si="7"/>
        <v>0</v>
      </c>
      <c r="G55" s="183">
        <f t="shared" si="8"/>
        <v>0</v>
      </c>
      <c r="Q55" s="16"/>
      <c r="R55" s="16"/>
      <c r="S55" s="16"/>
      <c r="T55" s="16"/>
      <c r="U55" s="16"/>
      <c r="V55" s="16"/>
      <c r="W55" s="16"/>
      <c r="X55" s="16"/>
      <c r="Y55" s="16"/>
      <c r="Z55" s="16"/>
      <c r="AA55" s="16"/>
      <c r="AB55" s="70"/>
      <c r="AC55" s="62"/>
      <c r="AD55" s="62"/>
    </row>
    <row r="56" spans="1:30" x14ac:dyDescent="0.2">
      <c r="A56" s="76">
        <f t="shared" si="2"/>
        <v>51</v>
      </c>
      <c r="B56" s="1"/>
      <c r="C56" s="123" t="str">
        <f>Tracking!C56</f>
        <v>Vision/contacts</v>
      </c>
      <c r="D56" s="123"/>
      <c r="E56" s="182">
        <f>IF(V$117,HLOOKUP(U$116,BUDGETM,A56,FALSE),IF(U$116="Full Year",Quick_Budget!H56,Quick_Budget!G56*QBMULTIPLE))</f>
        <v>0</v>
      </c>
      <c r="F56" s="182">
        <f t="shared" si="7"/>
        <v>0</v>
      </c>
      <c r="G56" s="183">
        <f t="shared" si="8"/>
        <v>0</v>
      </c>
      <c r="Q56" s="16"/>
      <c r="R56" s="16"/>
      <c r="S56" s="16"/>
      <c r="T56" s="16"/>
      <c r="U56" s="16"/>
      <c r="V56" s="16"/>
      <c r="W56" s="16"/>
      <c r="X56" s="16"/>
      <c r="Y56" s="16"/>
      <c r="Z56" s="16"/>
      <c r="AA56" s="16"/>
      <c r="AB56" s="70"/>
      <c r="AC56" s="62"/>
      <c r="AD56" s="62"/>
    </row>
    <row r="57" spans="1:30" x14ac:dyDescent="0.2">
      <c r="A57" s="76">
        <f t="shared" si="2"/>
        <v>52</v>
      </c>
      <c r="B57" s="1"/>
      <c r="C57" s="123" t="str">
        <f>Tracking!C57</f>
        <v>Life Insurance</v>
      </c>
      <c r="D57" s="123"/>
      <c r="E57" s="182">
        <f>IF(V$117,HLOOKUP(U$116,BUDGETM,A57,FALSE),IF(U$116="Full Year",Quick_Budget!H57,Quick_Budget!G57*QBMULTIPLE))</f>
        <v>0</v>
      </c>
      <c r="F57" s="182">
        <f t="shared" si="7"/>
        <v>0</v>
      </c>
      <c r="G57" s="183">
        <f t="shared" si="8"/>
        <v>0</v>
      </c>
      <c r="Q57" s="16"/>
      <c r="R57" s="16"/>
      <c r="S57" s="16"/>
      <c r="T57" s="16"/>
      <c r="U57" s="16"/>
      <c r="V57" s="16"/>
      <c r="W57" s="16"/>
      <c r="X57" s="16"/>
      <c r="Y57" s="16"/>
      <c r="Z57" s="16"/>
      <c r="AA57" s="16"/>
      <c r="AB57" s="70"/>
      <c r="AC57" s="62"/>
      <c r="AD57" s="62"/>
    </row>
    <row r="58" spans="1:30" x14ac:dyDescent="0.2">
      <c r="A58" s="76">
        <f t="shared" si="2"/>
        <v>53</v>
      </c>
      <c r="B58" s="1"/>
      <c r="C58" s="123" t="str">
        <f>Tracking!C58</f>
        <v>Other</v>
      </c>
      <c r="D58" s="123"/>
      <c r="E58" s="182">
        <f>IF(V$117,HLOOKUP(U$116,BUDGETM,A58,FALSE),IF(U$116="Full Year",Quick_Budget!H58,Quick_Budget!G58*QBMULTIPLE))</f>
        <v>0</v>
      </c>
      <c r="F58" s="182">
        <f t="shared" si="7"/>
        <v>0</v>
      </c>
      <c r="G58" s="183">
        <f t="shared" si="8"/>
        <v>0</v>
      </c>
      <c r="Q58" s="16"/>
      <c r="R58" s="16"/>
      <c r="S58" s="16"/>
      <c r="T58" s="16"/>
      <c r="U58" s="16"/>
      <c r="V58" s="16"/>
      <c r="W58" s="16"/>
      <c r="X58" s="16"/>
      <c r="Y58" s="16"/>
      <c r="Z58" s="16"/>
      <c r="AA58" s="16"/>
      <c r="AB58" s="70"/>
      <c r="AC58" s="62"/>
      <c r="AD58" s="62"/>
    </row>
    <row r="59" spans="1:30" x14ac:dyDescent="0.2">
      <c r="A59" s="76">
        <f t="shared" si="2"/>
        <v>54</v>
      </c>
      <c r="B59" s="1"/>
      <c r="C59" s="123" t="str">
        <f>Tracking!C59</f>
        <v>Other</v>
      </c>
      <c r="D59" s="123"/>
      <c r="E59" s="182">
        <f>IF(V$117,HLOOKUP(U$116,BUDGETM,A59,FALSE),IF(U$116="Full Year",Quick_Budget!H59,Quick_Budget!G59*QBMULTIPLE))</f>
        <v>0</v>
      </c>
      <c r="F59" s="182">
        <f t="shared" si="7"/>
        <v>0</v>
      </c>
      <c r="G59" s="183">
        <f t="shared" si="8"/>
        <v>0</v>
      </c>
      <c r="Q59" s="16"/>
      <c r="R59" s="16"/>
      <c r="S59" s="16"/>
      <c r="T59" s="16"/>
      <c r="U59" s="16"/>
      <c r="V59" s="16"/>
      <c r="W59" s="16"/>
      <c r="X59" s="16"/>
      <c r="Y59" s="16"/>
      <c r="Z59" s="16"/>
      <c r="AA59" s="16"/>
      <c r="AB59" s="70"/>
      <c r="AC59" s="62"/>
      <c r="AD59" s="62"/>
    </row>
    <row r="60" spans="1:30" x14ac:dyDescent="0.2">
      <c r="A60" s="76">
        <f t="shared" si="2"/>
        <v>55</v>
      </c>
      <c r="B60" s="1"/>
      <c r="C60" s="123" t="str">
        <f>Tracking!C60</f>
        <v>Other</v>
      </c>
      <c r="D60" s="123"/>
      <c r="E60" s="182">
        <f>IF(V$117,HLOOKUP(U$116,BUDGETM,A60,FALSE),IF(U$116="Full Year",Quick_Budget!H60,Quick_Budget!G60*QBMULTIPLE))</f>
        <v>0</v>
      </c>
      <c r="F60" s="182">
        <f t="shared" si="7"/>
        <v>0</v>
      </c>
      <c r="G60" s="183">
        <f t="shared" si="8"/>
        <v>0</v>
      </c>
      <c r="Q60" s="16"/>
      <c r="R60" s="16"/>
      <c r="S60" s="16"/>
      <c r="T60" s="16"/>
      <c r="U60" s="16"/>
      <c r="V60" s="16"/>
      <c r="W60" s="16"/>
      <c r="X60" s="16"/>
      <c r="Y60" s="16"/>
      <c r="Z60" s="16"/>
      <c r="AA60" s="16"/>
      <c r="AB60" s="70"/>
      <c r="AC60" s="62"/>
      <c r="AD60" s="62"/>
    </row>
    <row r="61" spans="1:30" x14ac:dyDescent="0.2">
      <c r="A61" s="76">
        <f t="shared" si="2"/>
        <v>56</v>
      </c>
      <c r="B61" s="1"/>
      <c r="C61" s="123" t="str">
        <f>Tracking!C61</f>
        <v>Other</v>
      </c>
      <c r="D61" s="123"/>
      <c r="E61" s="182">
        <f>IF(V$117,HLOOKUP(U$116,BUDGETM,A61,FALSE),IF(U$116="Full Year",Quick_Budget!H61,Quick_Budget!G61*QBMULTIPLE))</f>
        <v>0</v>
      </c>
      <c r="F61" s="182">
        <f t="shared" si="7"/>
        <v>0</v>
      </c>
      <c r="G61" s="183">
        <f t="shared" si="8"/>
        <v>0</v>
      </c>
      <c r="Q61" s="16"/>
      <c r="R61" s="16"/>
      <c r="S61" s="16"/>
      <c r="T61" s="16"/>
      <c r="U61" s="16"/>
      <c r="V61" s="16"/>
      <c r="W61" s="16"/>
      <c r="X61" s="16"/>
      <c r="Y61" s="16"/>
      <c r="Z61" s="16"/>
      <c r="AA61" s="16"/>
      <c r="AB61" s="70"/>
      <c r="AC61" s="62"/>
      <c r="AD61" s="62"/>
    </row>
    <row r="62" spans="1:30" x14ac:dyDescent="0.2">
      <c r="A62" s="76">
        <f t="shared" si="2"/>
        <v>57</v>
      </c>
      <c r="B62" s="1"/>
      <c r="C62" s="123" t="str">
        <f>Tracking!C62</f>
        <v>Other</v>
      </c>
      <c r="D62" s="123"/>
      <c r="E62" s="182">
        <f>IF(V$117,HLOOKUP(U$116,BUDGETM,A62,FALSE),IF(U$116="Full Year",Quick_Budget!H62,Quick_Budget!G62*QBMULTIPLE))</f>
        <v>0</v>
      </c>
      <c r="F62" s="182">
        <f t="shared" si="7"/>
        <v>0</v>
      </c>
      <c r="G62" s="183">
        <f t="shared" si="8"/>
        <v>0</v>
      </c>
      <c r="Q62" s="16"/>
      <c r="R62" s="16"/>
      <c r="S62" s="16"/>
      <c r="T62" s="16"/>
      <c r="U62" s="16"/>
      <c r="V62" s="16"/>
      <c r="W62" s="16"/>
      <c r="X62" s="16"/>
      <c r="Y62" s="16"/>
      <c r="Z62" s="16"/>
      <c r="AA62" s="16"/>
      <c r="AB62" s="70"/>
      <c r="AC62" s="62"/>
      <c r="AD62" s="62"/>
    </row>
    <row r="63" spans="1:30" x14ac:dyDescent="0.2">
      <c r="A63" s="76">
        <f t="shared" si="2"/>
        <v>58</v>
      </c>
      <c r="B63" s="1"/>
      <c r="C63" s="123"/>
      <c r="D63" s="123"/>
      <c r="E63" s="182"/>
      <c r="F63" s="182"/>
      <c r="G63" s="183"/>
      <c r="Q63" s="16"/>
      <c r="R63" s="16"/>
      <c r="S63" s="16"/>
      <c r="T63" s="16"/>
      <c r="U63" s="16"/>
      <c r="V63" s="16"/>
      <c r="W63" s="16"/>
      <c r="X63" s="16"/>
      <c r="Y63" s="16"/>
      <c r="Z63" s="16"/>
      <c r="AA63" s="16"/>
      <c r="AB63" s="70"/>
      <c r="AC63" s="62"/>
      <c r="AD63" s="62"/>
    </row>
    <row r="64" spans="1:30" x14ac:dyDescent="0.2">
      <c r="A64" s="76">
        <f t="shared" si="2"/>
        <v>59</v>
      </c>
      <c r="B64" s="1"/>
      <c r="C64" s="169" t="str">
        <f>Tracking!C64</f>
        <v>Entertainment</v>
      </c>
      <c r="D64" s="123"/>
      <c r="E64" s="180">
        <f>SUM(E65:E74)</f>
        <v>0</v>
      </c>
      <c r="F64" s="180">
        <f>SUM(F65:F74)</f>
        <v>0</v>
      </c>
      <c r="G64" s="181">
        <f>SUM(G65:G74)</f>
        <v>0</v>
      </c>
      <c r="Q64" s="16"/>
      <c r="R64" s="16"/>
      <c r="S64" s="16"/>
      <c r="T64" s="16"/>
      <c r="U64" s="16"/>
      <c r="V64" s="16"/>
      <c r="W64" s="16"/>
      <c r="X64" s="16"/>
      <c r="Y64" s="16"/>
      <c r="Z64" s="16"/>
      <c r="AA64" s="16"/>
      <c r="AB64" s="70"/>
      <c r="AC64" s="62"/>
      <c r="AD64" s="62"/>
    </row>
    <row r="65" spans="1:30" x14ac:dyDescent="0.2">
      <c r="A65" s="76">
        <f t="shared" si="2"/>
        <v>60</v>
      </c>
      <c r="B65" s="1"/>
      <c r="C65" s="123" t="str">
        <f>Tracking!C65</f>
        <v>Memberships</v>
      </c>
      <c r="D65" s="123"/>
      <c r="E65" s="182">
        <f>IF(V$117,HLOOKUP(U$116,BUDGETM,A65,FALSE),IF(U$116="Full Year",Quick_Budget!H65,Quick_Budget!G65*QBMULTIPLE))</f>
        <v>0</v>
      </c>
      <c r="F65" s="182">
        <f t="shared" ref="F65:F74" si="9">HLOOKUP(U$116,TRACKING,A64+1,FALSE)</f>
        <v>0</v>
      </c>
      <c r="G65" s="183">
        <f t="shared" ref="G65:G74" si="10">F65-E65</f>
        <v>0</v>
      </c>
      <c r="Q65" s="16"/>
      <c r="R65" s="16"/>
      <c r="S65" s="16"/>
      <c r="T65" s="16"/>
      <c r="U65" s="16"/>
      <c r="V65" s="16"/>
      <c r="W65" s="16"/>
      <c r="X65" s="16"/>
      <c r="Y65" s="16"/>
      <c r="Z65" s="16"/>
      <c r="AA65" s="16"/>
      <c r="AB65" s="70"/>
      <c r="AC65" s="62"/>
      <c r="AD65" s="62"/>
    </row>
    <row r="66" spans="1:30" x14ac:dyDescent="0.2">
      <c r="A66" s="76">
        <f t="shared" si="2"/>
        <v>61</v>
      </c>
      <c r="B66" s="1"/>
      <c r="C66" s="123" t="str">
        <f>Tracking!C66</f>
        <v>Events</v>
      </c>
      <c r="D66" s="123"/>
      <c r="E66" s="182">
        <f>IF(V$117,HLOOKUP(U$116,BUDGETM,A66,FALSE),IF(U$116="Full Year",Quick_Budget!H66,Quick_Budget!G66*QBMULTIPLE))</f>
        <v>0</v>
      </c>
      <c r="F66" s="182">
        <f t="shared" si="9"/>
        <v>0</v>
      </c>
      <c r="G66" s="183">
        <f t="shared" si="10"/>
        <v>0</v>
      </c>
      <c r="Q66" s="16"/>
      <c r="R66" s="16"/>
      <c r="S66" s="16"/>
      <c r="T66" s="16"/>
      <c r="U66" s="16"/>
      <c r="V66" s="16"/>
      <c r="W66" s="16"/>
      <c r="X66" s="16"/>
      <c r="Y66" s="16"/>
      <c r="Z66" s="16"/>
      <c r="AA66" s="16"/>
      <c r="AB66" s="70"/>
      <c r="AC66" s="62"/>
      <c r="AD66" s="62"/>
    </row>
    <row r="67" spans="1:30" x14ac:dyDescent="0.2">
      <c r="A67" s="76">
        <f t="shared" si="2"/>
        <v>62</v>
      </c>
      <c r="B67" s="1"/>
      <c r="C67" s="123" t="str">
        <f>Tracking!C67</f>
        <v>Subscriptions</v>
      </c>
      <c r="D67" s="123"/>
      <c r="E67" s="182">
        <f>IF(V$117,HLOOKUP(U$116,BUDGETM,A67,FALSE),IF(U$116="Full Year",Quick_Budget!H67,Quick_Budget!G67*QBMULTIPLE))</f>
        <v>0</v>
      </c>
      <c r="F67" s="182">
        <f t="shared" si="9"/>
        <v>0</v>
      </c>
      <c r="G67" s="183">
        <f t="shared" si="10"/>
        <v>0</v>
      </c>
      <c r="Q67" s="16"/>
      <c r="R67" s="16"/>
      <c r="S67" s="16"/>
      <c r="T67" s="16"/>
      <c r="U67" s="16"/>
      <c r="V67" s="16"/>
      <c r="W67" s="16"/>
      <c r="X67" s="16"/>
      <c r="Y67" s="16"/>
      <c r="Z67" s="16"/>
      <c r="AA67" s="16"/>
      <c r="AB67" s="70"/>
      <c r="AC67" s="62"/>
      <c r="AD67" s="62"/>
    </row>
    <row r="68" spans="1:30" x14ac:dyDescent="0.2">
      <c r="A68" s="76">
        <f t="shared" si="2"/>
        <v>63</v>
      </c>
      <c r="B68" s="1"/>
      <c r="C68" s="123" t="str">
        <f>Tracking!C68</f>
        <v>Movies</v>
      </c>
      <c r="D68" s="123"/>
      <c r="E68" s="182">
        <f>IF(V$117,HLOOKUP(U$116,BUDGETM,A68,FALSE),IF(U$116="Full Year",Quick_Budget!H68,Quick_Budget!G68*QBMULTIPLE))</f>
        <v>0</v>
      </c>
      <c r="F68" s="182">
        <f t="shared" si="9"/>
        <v>0</v>
      </c>
      <c r="G68" s="183">
        <f t="shared" si="10"/>
        <v>0</v>
      </c>
      <c r="Q68" s="16"/>
      <c r="R68" s="16"/>
      <c r="S68" s="16"/>
      <c r="T68" s="16"/>
      <c r="U68" s="16"/>
      <c r="V68" s="16"/>
      <c r="W68" s="16"/>
      <c r="X68" s="16"/>
      <c r="Y68" s="16"/>
      <c r="Z68" s="16"/>
      <c r="AA68" s="16"/>
      <c r="AB68" s="70"/>
      <c r="AC68" s="62"/>
      <c r="AD68" s="62"/>
    </row>
    <row r="69" spans="1:30" x14ac:dyDescent="0.2">
      <c r="A69" s="76">
        <f t="shared" si="2"/>
        <v>64</v>
      </c>
      <c r="B69" s="1"/>
      <c r="C69" s="123" t="str">
        <f>Tracking!C69</f>
        <v>Music</v>
      </c>
      <c r="D69" s="123"/>
      <c r="E69" s="182">
        <f>IF(V$117,HLOOKUP(U$116,BUDGETM,A69,FALSE),IF(U$116="Full Year",Quick_Budget!H69,Quick_Budget!G69*QBMULTIPLE))</f>
        <v>0</v>
      </c>
      <c r="F69" s="182">
        <f t="shared" si="9"/>
        <v>0</v>
      </c>
      <c r="G69" s="183">
        <f t="shared" si="10"/>
        <v>0</v>
      </c>
      <c r="Q69" s="16"/>
      <c r="R69" s="16"/>
      <c r="S69" s="16"/>
      <c r="T69" s="16"/>
      <c r="U69" s="16"/>
      <c r="V69" s="16"/>
      <c r="W69" s="16"/>
      <c r="X69" s="16"/>
      <c r="Y69" s="16"/>
      <c r="Z69" s="16"/>
      <c r="AA69" s="16"/>
      <c r="AB69" s="70"/>
      <c r="AC69" s="62"/>
      <c r="AD69" s="62"/>
    </row>
    <row r="70" spans="1:30" x14ac:dyDescent="0.2">
      <c r="A70" s="76">
        <f t="shared" si="2"/>
        <v>65</v>
      </c>
      <c r="B70" s="1"/>
      <c r="C70" s="123" t="str">
        <f>Tracking!C70</f>
        <v>Hobbies</v>
      </c>
      <c r="D70" s="123"/>
      <c r="E70" s="182">
        <f>IF(V$117,HLOOKUP(U$116,BUDGETM,A70,FALSE),IF(U$116="Full Year",Quick_Budget!H70,Quick_Budget!G70*QBMULTIPLE))</f>
        <v>0</v>
      </c>
      <c r="F70" s="182">
        <f t="shared" si="9"/>
        <v>0</v>
      </c>
      <c r="G70" s="183">
        <f t="shared" si="10"/>
        <v>0</v>
      </c>
      <c r="Q70" s="16"/>
      <c r="R70" s="16"/>
      <c r="S70" s="16"/>
      <c r="T70" s="16"/>
      <c r="U70" s="16"/>
      <c r="V70" s="16"/>
      <c r="W70" s="16"/>
      <c r="X70" s="16"/>
      <c r="Y70" s="16"/>
      <c r="Z70" s="16"/>
      <c r="AA70" s="16"/>
      <c r="AB70" s="70"/>
      <c r="AC70" s="62"/>
      <c r="AD70" s="62"/>
    </row>
    <row r="71" spans="1:30" x14ac:dyDescent="0.2">
      <c r="A71" s="76">
        <f t="shared" si="2"/>
        <v>66</v>
      </c>
      <c r="B71" s="1"/>
      <c r="C71" s="123" t="str">
        <f>Tracking!C71</f>
        <v>Travel/ Vacation</v>
      </c>
      <c r="D71" s="123"/>
      <c r="E71" s="182">
        <f>IF(V$117,HLOOKUP(U$116,BUDGETM,A71,FALSE),IF(U$116="Full Year",Quick_Budget!H71,Quick_Budget!G71*QBMULTIPLE))</f>
        <v>0</v>
      </c>
      <c r="F71" s="182">
        <f t="shared" si="9"/>
        <v>0</v>
      </c>
      <c r="G71" s="183">
        <f t="shared" si="10"/>
        <v>0</v>
      </c>
      <c r="Q71" s="16"/>
      <c r="R71" s="16"/>
      <c r="S71" s="16"/>
      <c r="T71" s="16"/>
      <c r="U71" s="16"/>
      <c r="V71" s="16"/>
      <c r="W71" s="16"/>
      <c r="X71" s="16"/>
      <c r="Y71" s="16"/>
      <c r="Z71" s="16"/>
      <c r="AA71" s="16"/>
      <c r="AB71" s="70"/>
      <c r="AC71" s="62"/>
      <c r="AD71" s="62"/>
    </row>
    <row r="72" spans="1:30" x14ac:dyDescent="0.2">
      <c r="A72" s="76">
        <f t="shared" si="2"/>
        <v>67</v>
      </c>
      <c r="B72" s="1"/>
      <c r="C72" s="123" t="str">
        <f>Tracking!C72</f>
        <v>Other</v>
      </c>
      <c r="D72" s="123"/>
      <c r="E72" s="182">
        <f>IF(V$117,HLOOKUP(U$116,BUDGETM,A72,FALSE),IF(U$116="Full Year",Quick_Budget!H72,Quick_Budget!G72*QBMULTIPLE))</f>
        <v>0</v>
      </c>
      <c r="F72" s="182">
        <f t="shared" si="9"/>
        <v>0</v>
      </c>
      <c r="G72" s="183">
        <f t="shared" si="10"/>
        <v>0</v>
      </c>
      <c r="Q72" s="16"/>
      <c r="R72" s="16"/>
      <c r="S72" s="16"/>
      <c r="T72" s="16"/>
      <c r="U72" s="16"/>
      <c r="V72" s="16"/>
      <c r="W72" s="16"/>
      <c r="X72" s="16"/>
      <c r="Y72" s="16"/>
      <c r="Z72" s="16"/>
      <c r="AA72" s="16"/>
      <c r="AB72" s="70"/>
      <c r="AC72" s="62"/>
      <c r="AD72" s="62"/>
    </row>
    <row r="73" spans="1:30" x14ac:dyDescent="0.2">
      <c r="A73" s="76">
        <f t="shared" si="2"/>
        <v>68</v>
      </c>
      <c r="B73" s="1"/>
      <c r="C73" s="123" t="str">
        <f>Tracking!C73</f>
        <v>Other</v>
      </c>
      <c r="D73" s="123"/>
      <c r="E73" s="182">
        <f>IF(V$117,HLOOKUP(U$116,BUDGETM,A73,FALSE),IF(U$116="Full Year",Quick_Budget!H73,Quick_Budget!G73*QBMULTIPLE))</f>
        <v>0</v>
      </c>
      <c r="F73" s="182">
        <f t="shared" si="9"/>
        <v>0</v>
      </c>
      <c r="G73" s="183">
        <f t="shared" si="10"/>
        <v>0</v>
      </c>
      <c r="Q73" s="16"/>
      <c r="R73" s="16"/>
      <c r="S73" s="16"/>
      <c r="T73" s="16"/>
      <c r="U73" s="16"/>
      <c r="V73" s="16"/>
      <c r="W73" s="16"/>
      <c r="X73" s="16"/>
      <c r="Y73" s="16"/>
      <c r="Z73" s="16"/>
      <c r="AA73" s="16"/>
      <c r="AB73" s="70"/>
      <c r="AC73" s="62"/>
      <c r="AD73" s="62"/>
    </row>
    <row r="74" spans="1:30" x14ac:dyDescent="0.2">
      <c r="A74" s="76">
        <f t="shared" si="2"/>
        <v>69</v>
      </c>
      <c r="B74" s="1"/>
      <c r="C74" s="123" t="str">
        <f>Tracking!C74</f>
        <v>Other</v>
      </c>
      <c r="D74" s="123"/>
      <c r="E74" s="182">
        <f>IF(V$117,HLOOKUP(U$116,BUDGETM,A74,FALSE),IF(U$116="Full Year",Quick_Budget!H74,Quick_Budget!G74*QBMULTIPLE))</f>
        <v>0</v>
      </c>
      <c r="F74" s="182">
        <f t="shared" si="9"/>
        <v>0</v>
      </c>
      <c r="G74" s="183">
        <f t="shared" si="10"/>
        <v>0</v>
      </c>
      <c r="Q74" s="16"/>
      <c r="R74" s="16"/>
      <c r="S74" s="16"/>
      <c r="T74" s="16"/>
      <c r="U74" s="16"/>
      <c r="V74" s="16"/>
      <c r="W74" s="16"/>
      <c r="X74" s="16"/>
      <c r="Y74" s="16"/>
      <c r="Z74" s="16"/>
      <c r="AA74" s="16"/>
      <c r="AB74" s="70"/>
      <c r="AC74" s="62"/>
      <c r="AD74" s="62"/>
    </row>
    <row r="75" spans="1:30" x14ac:dyDescent="0.2">
      <c r="A75" s="76">
        <f t="shared" si="2"/>
        <v>70</v>
      </c>
      <c r="B75" s="1"/>
      <c r="C75" s="123"/>
      <c r="D75" s="123"/>
      <c r="E75" s="182"/>
      <c r="F75" s="182"/>
      <c r="G75" s="183"/>
      <c r="Q75" s="16"/>
      <c r="R75" s="16"/>
      <c r="S75" s="16"/>
      <c r="T75" s="16"/>
      <c r="U75" s="16"/>
      <c r="V75" s="16"/>
      <c r="W75" s="16"/>
      <c r="X75" s="16"/>
      <c r="Y75" s="16"/>
      <c r="Z75" s="16"/>
      <c r="AA75" s="16"/>
      <c r="AB75" s="70"/>
      <c r="AC75" s="62"/>
      <c r="AD75" s="62"/>
    </row>
    <row r="76" spans="1:30" x14ac:dyDescent="0.2">
      <c r="A76" s="76">
        <f t="shared" si="2"/>
        <v>71</v>
      </c>
      <c r="B76" s="1"/>
      <c r="C76" s="169" t="str">
        <f>Tracking!C76</f>
        <v>Dining</v>
      </c>
      <c r="D76" s="123"/>
      <c r="E76" s="180">
        <f>SUM(E77:E86)</f>
        <v>0</v>
      </c>
      <c r="F76" s="180">
        <f>SUM(F77:F86)</f>
        <v>0</v>
      </c>
      <c r="G76" s="181">
        <f>SUM(G77:G86)</f>
        <v>0</v>
      </c>
      <c r="Q76" s="16"/>
      <c r="R76" s="16"/>
      <c r="S76" s="16"/>
      <c r="T76" s="16"/>
      <c r="U76" s="16"/>
      <c r="V76" s="16"/>
      <c r="W76" s="16"/>
      <c r="X76" s="16"/>
      <c r="Y76" s="16"/>
      <c r="Z76" s="16"/>
      <c r="AA76" s="16"/>
      <c r="AB76" s="70"/>
    </row>
    <row r="77" spans="1:30" x14ac:dyDescent="0.2">
      <c r="A77" s="76">
        <f t="shared" si="2"/>
        <v>72</v>
      </c>
      <c r="B77" s="1"/>
      <c r="C77" s="123" t="str">
        <f>Tracking!C77</f>
        <v>Dining out</v>
      </c>
      <c r="D77" s="123"/>
      <c r="E77" s="182">
        <f>IF(V$117,HLOOKUP(U$116,BUDGETM,A77,FALSE),IF(U$116="Full Year",Quick_Budget!H77,Quick_Budget!G77*QBMULTIPLE))</f>
        <v>0</v>
      </c>
      <c r="F77" s="182">
        <f t="shared" ref="F77:F86" si="11">HLOOKUP(U$116,TRACKING,A76+1,FALSE)</f>
        <v>0</v>
      </c>
      <c r="G77" s="183">
        <f t="shared" ref="G77:G86" si="12">F77-E77</f>
        <v>0</v>
      </c>
      <c r="Q77" s="16"/>
      <c r="R77" s="16"/>
      <c r="S77" s="16"/>
      <c r="T77" s="16"/>
      <c r="U77" s="16"/>
      <c r="V77" s="16"/>
      <c r="W77" s="16"/>
      <c r="X77" s="16"/>
      <c r="Y77" s="16"/>
      <c r="Z77" s="16"/>
      <c r="AA77" s="16"/>
      <c r="AB77" s="70"/>
    </row>
    <row r="78" spans="1:30" x14ac:dyDescent="0.2">
      <c r="A78" s="76">
        <f t="shared" si="2"/>
        <v>73</v>
      </c>
      <c r="B78" s="1"/>
      <c r="C78" s="123" t="str">
        <f>Tracking!C78</f>
        <v>Coffee</v>
      </c>
      <c r="D78" s="123"/>
      <c r="E78" s="182">
        <f>IF(V$117,HLOOKUP(U$116,BUDGETM,A78,FALSE),IF(U$116="Full Year",Quick_Budget!H78,Quick_Budget!G78*QBMULTIPLE))</f>
        <v>0</v>
      </c>
      <c r="F78" s="182">
        <f t="shared" si="11"/>
        <v>0</v>
      </c>
      <c r="G78" s="183">
        <f t="shared" si="12"/>
        <v>0</v>
      </c>
      <c r="Q78" s="16"/>
      <c r="R78" s="16"/>
      <c r="S78" s="16"/>
      <c r="T78" s="16"/>
      <c r="U78" s="16"/>
      <c r="V78" s="16"/>
      <c r="W78" s="16"/>
      <c r="X78" s="16"/>
      <c r="Y78" s="16"/>
      <c r="Z78" s="16"/>
      <c r="AA78" s="16"/>
      <c r="AB78" s="70"/>
    </row>
    <row r="79" spans="1:30" x14ac:dyDescent="0.2">
      <c r="A79" s="76">
        <f t="shared" si="2"/>
        <v>74</v>
      </c>
      <c r="B79" s="1"/>
      <c r="C79" s="123" t="str">
        <f>Tracking!C79</f>
        <v>Takeout</v>
      </c>
      <c r="D79" s="123"/>
      <c r="E79" s="182">
        <f>IF(V$117,HLOOKUP(U$116,BUDGETM,A79,FALSE),IF(U$116="Full Year",Quick_Budget!H79,Quick_Budget!G79*QBMULTIPLE))</f>
        <v>0</v>
      </c>
      <c r="F79" s="182">
        <f t="shared" si="11"/>
        <v>0</v>
      </c>
      <c r="G79" s="183">
        <f t="shared" si="12"/>
        <v>0</v>
      </c>
      <c r="Q79" s="16"/>
      <c r="R79" s="16"/>
      <c r="S79" s="16"/>
      <c r="T79" s="16"/>
      <c r="U79" s="16"/>
      <c r="V79" s="16"/>
      <c r="W79" s="16"/>
      <c r="X79" s="16"/>
      <c r="Y79" s="16"/>
      <c r="Z79" s="16"/>
      <c r="AA79" s="16"/>
      <c r="AB79" s="70"/>
    </row>
    <row r="80" spans="1:30" x14ac:dyDescent="0.2">
      <c r="A80" s="76">
        <f t="shared" si="2"/>
        <v>75</v>
      </c>
      <c r="B80" s="1"/>
      <c r="C80" s="123" t="str">
        <f>Tracking!C80</f>
        <v>fast food</v>
      </c>
      <c r="D80" s="123"/>
      <c r="E80" s="182">
        <f>IF(V$117,HLOOKUP(U$116,BUDGETM,A80,FALSE),IF(U$116="Full Year",Quick_Budget!H80,Quick_Budget!G80*QBMULTIPLE))</f>
        <v>0</v>
      </c>
      <c r="F80" s="182">
        <f t="shared" si="11"/>
        <v>0</v>
      </c>
      <c r="G80" s="183">
        <f t="shared" si="12"/>
        <v>0</v>
      </c>
      <c r="Q80" s="16"/>
      <c r="R80" s="16"/>
      <c r="S80" s="16"/>
      <c r="T80" s="16"/>
      <c r="U80" s="16"/>
      <c r="V80" s="16"/>
      <c r="W80" s="16"/>
      <c r="X80" s="16"/>
      <c r="Y80" s="16"/>
      <c r="Z80" s="16"/>
      <c r="AA80" s="16"/>
      <c r="AB80" s="70"/>
    </row>
    <row r="81" spans="1:28" x14ac:dyDescent="0.2">
      <c r="A81" s="76">
        <f t="shared" si="2"/>
        <v>76</v>
      </c>
      <c r="B81" s="1"/>
      <c r="C81" s="123" t="str">
        <f>Tracking!C81</f>
        <v>Lunch at work</v>
      </c>
      <c r="D81" s="123"/>
      <c r="E81" s="182">
        <f>IF(V$117,HLOOKUP(U$116,BUDGETM,A81,FALSE),IF(U$116="Full Year",Quick_Budget!H81,Quick_Budget!G81*QBMULTIPLE))</f>
        <v>0</v>
      </c>
      <c r="F81" s="182">
        <f t="shared" si="11"/>
        <v>0</v>
      </c>
      <c r="G81" s="183">
        <f t="shared" si="12"/>
        <v>0</v>
      </c>
      <c r="Q81" s="16"/>
      <c r="R81" s="16"/>
      <c r="S81" s="16"/>
      <c r="T81" s="16"/>
      <c r="U81" s="16"/>
      <c r="V81" s="16"/>
      <c r="W81" s="16"/>
      <c r="X81" s="16"/>
      <c r="Y81" s="16"/>
      <c r="Z81" s="16"/>
      <c r="AA81" s="16"/>
      <c r="AB81" s="70"/>
    </row>
    <row r="82" spans="1:28" x14ac:dyDescent="0.2">
      <c r="A82" s="76">
        <f t="shared" ref="A82:A112" si="13">A81+1</f>
        <v>77</v>
      </c>
      <c r="B82" s="1"/>
      <c r="C82" s="123" t="str">
        <f>Tracking!C82</f>
        <v>Groceries</v>
      </c>
      <c r="D82" s="123"/>
      <c r="E82" s="182">
        <f>IF(V$117,HLOOKUP(U$116,BUDGETM,A82,FALSE),IF(U$116="Full Year",Quick_Budget!H82,Quick_Budget!G82*QBMULTIPLE))</f>
        <v>0</v>
      </c>
      <c r="F82" s="182">
        <f t="shared" si="11"/>
        <v>0</v>
      </c>
      <c r="G82" s="183">
        <f t="shared" si="12"/>
        <v>0</v>
      </c>
      <c r="Q82" s="16"/>
      <c r="R82" s="16"/>
      <c r="S82" s="16"/>
      <c r="T82" s="16"/>
      <c r="U82" s="16"/>
      <c r="V82" s="16"/>
      <c r="W82" s="16"/>
      <c r="X82" s="16"/>
      <c r="Y82" s="16"/>
      <c r="Z82" s="16"/>
      <c r="AA82" s="16"/>
      <c r="AB82" s="70"/>
    </row>
    <row r="83" spans="1:28" x14ac:dyDescent="0.2">
      <c r="A83" s="76">
        <f t="shared" si="13"/>
        <v>78</v>
      </c>
      <c r="B83" s="1"/>
      <c r="C83" s="123" t="str">
        <f>Tracking!C83</f>
        <v>Other</v>
      </c>
      <c r="D83" s="123"/>
      <c r="E83" s="182">
        <f>IF(V$117,HLOOKUP(U$116,BUDGETM,A83,FALSE),IF(U$116="Full Year",Quick_Budget!H83,Quick_Budget!G83*QBMULTIPLE))</f>
        <v>0</v>
      </c>
      <c r="F83" s="182">
        <f t="shared" si="11"/>
        <v>0</v>
      </c>
      <c r="G83" s="183">
        <f t="shared" si="12"/>
        <v>0</v>
      </c>
      <c r="Q83" s="16"/>
      <c r="R83" s="16"/>
      <c r="S83" s="16"/>
      <c r="T83" s="16"/>
      <c r="U83" s="16"/>
      <c r="V83" s="16"/>
      <c r="W83" s="16"/>
      <c r="X83" s="16"/>
      <c r="Y83" s="16"/>
      <c r="Z83" s="16"/>
      <c r="AA83" s="16"/>
      <c r="AB83" s="70"/>
    </row>
    <row r="84" spans="1:28" x14ac:dyDescent="0.2">
      <c r="A84" s="76">
        <f t="shared" si="13"/>
        <v>79</v>
      </c>
      <c r="B84" s="1"/>
      <c r="C84" s="123" t="str">
        <f>Tracking!C84</f>
        <v>Other</v>
      </c>
      <c r="D84" s="123"/>
      <c r="E84" s="182">
        <f>IF(V$117,HLOOKUP(U$116,BUDGETM,A84,FALSE),IF(U$116="Full Year",Quick_Budget!H84,Quick_Budget!G84*QBMULTIPLE))</f>
        <v>0</v>
      </c>
      <c r="F84" s="182">
        <f t="shared" si="11"/>
        <v>0</v>
      </c>
      <c r="G84" s="183">
        <f t="shared" si="12"/>
        <v>0</v>
      </c>
      <c r="Q84" s="16"/>
      <c r="R84" s="16"/>
      <c r="S84" s="16"/>
      <c r="T84" s="16"/>
      <c r="U84" s="16"/>
      <c r="V84" s="16"/>
      <c r="W84" s="16"/>
      <c r="X84" s="16"/>
      <c r="Y84" s="16"/>
      <c r="Z84" s="16"/>
      <c r="AA84" s="16"/>
      <c r="AB84" s="70"/>
    </row>
    <row r="85" spans="1:28" x14ac:dyDescent="0.2">
      <c r="A85" s="76">
        <f t="shared" si="13"/>
        <v>80</v>
      </c>
      <c r="B85" s="1"/>
      <c r="C85" s="123" t="str">
        <f>Tracking!C85</f>
        <v>Other</v>
      </c>
      <c r="D85" s="123"/>
      <c r="E85" s="182">
        <f>IF(V$117,HLOOKUP(U$116,BUDGETM,A85,FALSE),IF(U$116="Full Year",Quick_Budget!H85,Quick_Budget!G85*QBMULTIPLE))</f>
        <v>0</v>
      </c>
      <c r="F85" s="182">
        <f t="shared" si="11"/>
        <v>0</v>
      </c>
      <c r="G85" s="183">
        <f t="shared" si="12"/>
        <v>0</v>
      </c>
      <c r="Q85" s="16"/>
      <c r="R85" s="16"/>
      <c r="S85" s="16"/>
      <c r="T85" s="16"/>
      <c r="U85" s="16"/>
      <c r="V85" s="16"/>
      <c r="W85" s="16"/>
      <c r="X85" s="16"/>
      <c r="Y85" s="16"/>
      <c r="Z85" s="16"/>
      <c r="AA85" s="16"/>
      <c r="AB85" s="70"/>
    </row>
    <row r="86" spans="1:28" x14ac:dyDescent="0.2">
      <c r="A86" s="76">
        <f t="shared" si="13"/>
        <v>81</v>
      </c>
      <c r="B86" s="1"/>
      <c r="C86" s="123" t="str">
        <f>Tracking!C86</f>
        <v>Other</v>
      </c>
      <c r="D86" s="123"/>
      <c r="E86" s="182">
        <f>IF(V$117,HLOOKUP(U$116,BUDGETM,A86,FALSE),IF(U$116="Full Year",Quick_Budget!H86,Quick_Budget!G86*QBMULTIPLE))</f>
        <v>0</v>
      </c>
      <c r="F86" s="182">
        <f t="shared" si="11"/>
        <v>0</v>
      </c>
      <c r="G86" s="183">
        <f t="shared" si="12"/>
        <v>0</v>
      </c>
      <c r="Q86" s="16"/>
      <c r="R86" s="16"/>
      <c r="S86" s="16"/>
      <c r="T86" s="16"/>
      <c r="U86" s="16"/>
      <c r="V86" s="16"/>
      <c r="W86" s="16"/>
      <c r="X86" s="16"/>
      <c r="Y86" s="16"/>
      <c r="Z86" s="16"/>
      <c r="AA86" s="16"/>
      <c r="AB86" s="70"/>
    </row>
    <row r="87" spans="1:28" x14ac:dyDescent="0.2">
      <c r="A87" s="76">
        <f t="shared" si="13"/>
        <v>82</v>
      </c>
      <c r="B87" s="1"/>
      <c r="C87" s="123"/>
      <c r="D87" s="123"/>
      <c r="E87" s="182"/>
      <c r="F87" s="182"/>
      <c r="G87" s="183"/>
      <c r="Q87" s="16"/>
      <c r="R87" s="16"/>
      <c r="S87" s="16"/>
      <c r="T87" s="16"/>
      <c r="U87" s="16"/>
      <c r="V87" s="16"/>
      <c r="W87" s="16"/>
      <c r="X87" s="16"/>
      <c r="Y87" s="16"/>
      <c r="Z87" s="16"/>
      <c r="AA87" s="16"/>
      <c r="AB87" s="70"/>
    </row>
    <row r="88" spans="1:28" x14ac:dyDescent="0.2">
      <c r="A88" s="76">
        <f t="shared" si="13"/>
        <v>83</v>
      </c>
      <c r="B88" s="1"/>
      <c r="C88" s="169" t="str">
        <f>Tracking!C88</f>
        <v>Kids</v>
      </c>
      <c r="D88" s="123"/>
      <c r="E88" s="180">
        <f>SUM(E89:E98)</f>
        <v>0</v>
      </c>
      <c r="F88" s="180">
        <f>SUM(F89:F98)</f>
        <v>0</v>
      </c>
      <c r="G88" s="181">
        <f>SUM(G89:G98)</f>
        <v>0</v>
      </c>
      <c r="Q88" s="16"/>
      <c r="R88" s="16"/>
      <c r="S88" s="16"/>
      <c r="T88" s="16"/>
      <c r="U88" s="16"/>
      <c r="V88" s="16"/>
      <c r="W88" s="16"/>
      <c r="X88" s="16"/>
      <c r="Y88" s="16"/>
      <c r="Z88" s="16"/>
      <c r="AA88" s="16"/>
      <c r="AB88" s="70"/>
    </row>
    <row r="89" spans="1:28" x14ac:dyDescent="0.2">
      <c r="A89" s="76">
        <f t="shared" si="13"/>
        <v>84</v>
      </c>
      <c r="B89" s="1"/>
      <c r="C89" s="123" t="str">
        <f>Tracking!C89</f>
        <v>Clothes</v>
      </c>
      <c r="D89" s="123"/>
      <c r="E89" s="182">
        <f>IF(V$117,HLOOKUP(U$116,BUDGETM,A89,FALSE),IF(U$116="Full Year",Quick_Budget!H89,Quick_Budget!G89*QBMULTIPLE))</f>
        <v>0</v>
      </c>
      <c r="F89" s="182">
        <f t="shared" ref="F89:F98" si="14">HLOOKUP(U$116,TRACKING,A88+1,FALSE)</f>
        <v>0</v>
      </c>
      <c r="G89" s="183">
        <f t="shared" ref="G89:G98" si="15">F89-E89</f>
        <v>0</v>
      </c>
      <c r="Q89" s="16"/>
      <c r="R89" s="16"/>
      <c r="S89" s="16"/>
      <c r="T89" s="16"/>
      <c r="U89" s="16"/>
      <c r="V89" s="16"/>
      <c r="W89" s="16"/>
      <c r="X89" s="16"/>
      <c r="Y89" s="16"/>
      <c r="Z89" s="16"/>
      <c r="AA89" s="16"/>
      <c r="AB89" s="70"/>
    </row>
    <row r="90" spans="1:28" x14ac:dyDescent="0.2">
      <c r="A90" s="76">
        <f t="shared" si="13"/>
        <v>85</v>
      </c>
      <c r="B90" s="1"/>
      <c r="C90" s="123" t="str">
        <f>Tracking!C90</f>
        <v>Child care</v>
      </c>
      <c r="D90" s="123"/>
      <c r="E90" s="182">
        <f>IF(V$117,HLOOKUP(U$116,BUDGETM,A90,FALSE),IF(U$116="Full Year",Quick_Budget!H90,Quick_Budget!G90*QBMULTIPLE))</f>
        <v>0</v>
      </c>
      <c r="F90" s="182">
        <f t="shared" si="14"/>
        <v>0</v>
      </c>
      <c r="G90" s="183">
        <f t="shared" si="15"/>
        <v>0</v>
      </c>
      <c r="Q90" s="16"/>
      <c r="R90" s="16"/>
      <c r="S90" s="16"/>
      <c r="T90" s="16"/>
      <c r="U90" s="16"/>
      <c r="V90" s="16"/>
      <c r="W90" s="16"/>
      <c r="X90" s="16"/>
      <c r="Y90" s="16"/>
      <c r="Z90" s="16"/>
      <c r="AA90" s="16"/>
      <c r="AB90" s="70"/>
    </row>
    <row r="91" spans="1:28" x14ac:dyDescent="0.2">
      <c r="A91" s="76">
        <f t="shared" si="13"/>
        <v>86</v>
      </c>
      <c r="B91" s="1"/>
      <c r="C91" s="123" t="str">
        <f>Tracking!C91</f>
        <v>School supplies</v>
      </c>
      <c r="D91" s="123"/>
      <c r="E91" s="182">
        <f>IF(V$117,HLOOKUP(U$116,BUDGETM,A91,FALSE),IF(U$116="Full Year",Quick_Budget!H91,Quick_Budget!G91*QBMULTIPLE))</f>
        <v>0</v>
      </c>
      <c r="F91" s="182">
        <f t="shared" si="14"/>
        <v>0</v>
      </c>
      <c r="G91" s="183">
        <f t="shared" si="15"/>
        <v>0</v>
      </c>
      <c r="Q91" s="16"/>
      <c r="R91" s="16"/>
      <c r="S91" s="16"/>
      <c r="T91" s="16"/>
      <c r="U91" s="16"/>
      <c r="V91" s="16"/>
      <c r="W91" s="16"/>
      <c r="X91" s="16"/>
      <c r="Y91" s="16"/>
      <c r="Z91" s="16"/>
      <c r="AA91" s="16"/>
      <c r="AB91" s="70"/>
    </row>
    <row r="92" spans="1:28" x14ac:dyDescent="0.2">
      <c r="A92" s="76">
        <f t="shared" si="13"/>
        <v>87</v>
      </c>
      <c r="B92" s="1"/>
      <c r="C92" s="123" t="str">
        <f>Tracking!C92</f>
        <v>Babysitter</v>
      </c>
      <c r="D92" s="123"/>
      <c r="E92" s="182">
        <f>IF(V$117,HLOOKUP(U$116,BUDGETM,A92,FALSE),IF(U$116="Full Year",Quick_Budget!H92,Quick_Budget!G92*QBMULTIPLE))</f>
        <v>0</v>
      </c>
      <c r="F92" s="182">
        <f t="shared" si="14"/>
        <v>0</v>
      </c>
      <c r="G92" s="183">
        <f t="shared" si="15"/>
        <v>0</v>
      </c>
      <c r="Q92" s="16"/>
      <c r="R92" s="16"/>
      <c r="S92" s="16"/>
      <c r="T92" s="16"/>
      <c r="U92" s="16"/>
      <c r="V92" s="16"/>
      <c r="W92" s="16"/>
      <c r="X92" s="16"/>
      <c r="Y92" s="16"/>
      <c r="Z92" s="16"/>
      <c r="AA92" s="16"/>
      <c r="AB92" s="70"/>
    </row>
    <row r="93" spans="1:28" x14ac:dyDescent="0.2">
      <c r="A93" s="76">
        <f t="shared" si="13"/>
        <v>88</v>
      </c>
      <c r="B93" s="1"/>
      <c r="C93" s="123" t="str">
        <f>Tracking!C93</f>
        <v>Tuition</v>
      </c>
      <c r="D93" s="123"/>
      <c r="E93" s="182">
        <f>IF(V$117,HLOOKUP(U$116,BUDGETM,A93,FALSE),IF(U$116="Full Year",Quick_Budget!H93,Quick_Budget!G93*QBMULTIPLE))</f>
        <v>0</v>
      </c>
      <c r="F93" s="182">
        <f t="shared" si="14"/>
        <v>0</v>
      </c>
      <c r="G93" s="183">
        <f t="shared" si="15"/>
        <v>0</v>
      </c>
      <c r="Q93" s="16"/>
      <c r="R93" s="16"/>
      <c r="S93" s="16"/>
      <c r="T93" s="16"/>
      <c r="U93" s="16"/>
      <c r="V93" s="16"/>
      <c r="W93" s="16"/>
      <c r="X93" s="16"/>
      <c r="Y93" s="16"/>
      <c r="Z93" s="16"/>
      <c r="AA93" s="16"/>
      <c r="AB93" s="70"/>
    </row>
    <row r="94" spans="1:28" x14ac:dyDescent="0.2">
      <c r="A94" s="76">
        <f t="shared" si="13"/>
        <v>89</v>
      </c>
      <c r="B94" s="1"/>
      <c r="C94" s="123" t="str">
        <f>Tracking!C94</f>
        <v>Music lessons</v>
      </c>
      <c r="D94" s="123"/>
      <c r="E94" s="182">
        <f>IF(V$117,HLOOKUP(U$116,BUDGETM,A94,FALSE),IF(U$116="Full Year",Quick_Budget!H94,Quick_Budget!G94*QBMULTIPLE))</f>
        <v>0</v>
      </c>
      <c r="F94" s="182">
        <f t="shared" si="14"/>
        <v>0</v>
      </c>
      <c r="G94" s="183">
        <f t="shared" si="15"/>
        <v>0</v>
      </c>
      <c r="Q94" s="16"/>
      <c r="R94" s="16"/>
      <c r="S94" s="16"/>
      <c r="T94" s="16"/>
      <c r="U94" s="16"/>
      <c r="V94" s="16"/>
      <c r="W94" s="16"/>
      <c r="X94" s="16"/>
      <c r="Y94" s="16"/>
      <c r="Z94" s="16"/>
      <c r="AA94" s="16"/>
      <c r="AB94" s="70"/>
    </row>
    <row r="95" spans="1:28" x14ac:dyDescent="0.2">
      <c r="A95" s="76">
        <f t="shared" si="13"/>
        <v>90</v>
      </c>
      <c r="B95" s="1"/>
      <c r="C95" s="123" t="str">
        <f>Tracking!C95</f>
        <v>Other</v>
      </c>
      <c r="D95" s="123"/>
      <c r="E95" s="182">
        <f>IF(V$117,HLOOKUP(U$116,BUDGETM,A95,FALSE),IF(U$116="Full Year",Quick_Budget!H95,Quick_Budget!G95*QBMULTIPLE))</f>
        <v>0</v>
      </c>
      <c r="F95" s="182">
        <f t="shared" si="14"/>
        <v>0</v>
      </c>
      <c r="G95" s="183">
        <f t="shared" si="15"/>
        <v>0</v>
      </c>
      <c r="Q95" s="16"/>
      <c r="R95" s="16"/>
      <c r="S95" s="16"/>
      <c r="T95" s="16"/>
      <c r="U95" s="16"/>
      <c r="V95" s="16"/>
      <c r="W95" s="16"/>
      <c r="X95" s="16"/>
      <c r="Y95" s="16"/>
      <c r="Z95" s="16"/>
      <c r="AA95" s="16"/>
      <c r="AB95" s="70"/>
    </row>
    <row r="96" spans="1:28" x14ac:dyDescent="0.2">
      <c r="A96" s="76">
        <f t="shared" si="13"/>
        <v>91</v>
      </c>
      <c r="B96" s="1"/>
      <c r="C96" s="123" t="str">
        <f>Tracking!C96</f>
        <v>Other</v>
      </c>
      <c r="D96" s="123"/>
      <c r="E96" s="182">
        <f>IF(V$117,HLOOKUP(U$116,BUDGETM,A96,FALSE),IF(U$116="Full Year",Quick_Budget!H96,Quick_Budget!G96*QBMULTIPLE))</f>
        <v>0</v>
      </c>
      <c r="F96" s="182">
        <f t="shared" si="14"/>
        <v>0</v>
      </c>
      <c r="G96" s="183">
        <f t="shared" si="15"/>
        <v>0</v>
      </c>
      <c r="Q96" s="16"/>
      <c r="R96" s="16"/>
      <c r="S96" s="16"/>
      <c r="T96" s="16"/>
      <c r="U96" s="16"/>
      <c r="V96" s="16"/>
      <c r="W96" s="16"/>
      <c r="X96" s="16"/>
      <c r="Y96" s="16"/>
      <c r="Z96" s="16"/>
      <c r="AA96" s="16"/>
      <c r="AB96" s="70"/>
    </row>
    <row r="97" spans="1:28" x14ac:dyDescent="0.2">
      <c r="A97" s="76">
        <f t="shared" si="13"/>
        <v>92</v>
      </c>
      <c r="B97" s="1"/>
      <c r="C97" s="123" t="str">
        <f>Tracking!C97</f>
        <v>Other</v>
      </c>
      <c r="D97" s="123"/>
      <c r="E97" s="182">
        <f>IF(V$117,HLOOKUP(U$116,BUDGETM,A97,FALSE),IF(U$116="Full Year",Quick_Budget!H97,Quick_Budget!G97*QBMULTIPLE))</f>
        <v>0</v>
      </c>
      <c r="F97" s="182">
        <f t="shared" si="14"/>
        <v>0</v>
      </c>
      <c r="G97" s="183">
        <f t="shared" si="15"/>
        <v>0</v>
      </c>
      <c r="Q97" s="16"/>
      <c r="R97" s="16"/>
      <c r="S97" s="16"/>
      <c r="T97" s="16"/>
      <c r="U97" s="16"/>
      <c r="V97" s="16"/>
      <c r="W97" s="16"/>
      <c r="X97" s="16"/>
      <c r="Y97" s="16"/>
      <c r="Z97" s="16"/>
      <c r="AA97" s="16"/>
      <c r="AB97" s="70"/>
    </row>
    <row r="98" spans="1:28" x14ac:dyDescent="0.2">
      <c r="A98" s="76">
        <f t="shared" si="13"/>
        <v>93</v>
      </c>
      <c r="B98" s="1"/>
      <c r="C98" s="123" t="str">
        <f>Tracking!C98</f>
        <v>Other</v>
      </c>
      <c r="D98" s="123"/>
      <c r="E98" s="182">
        <f>IF(V$117,HLOOKUP(U$116,BUDGETM,A98,FALSE),IF(U$116="Full Year",Quick_Budget!H98,Quick_Budget!G98*QBMULTIPLE))</f>
        <v>0</v>
      </c>
      <c r="F98" s="182">
        <f t="shared" si="14"/>
        <v>0</v>
      </c>
      <c r="G98" s="183">
        <f t="shared" si="15"/>
        <v>0</v>
      </c>
      <c r="Q98" s="16"/>
      <c r="R98" s="16"/>
      <c r="S98" s="16"/>
      <c r="T98" s="16"/>
      <c r="U98" s="16"/>
      <c r="V98" s="16"/>
      <c r="W98" s="16"/>
      <c r="X98" s="16"/>
      <c r="Y98" s="16"/>
      <c r="Z98" s="16"/>
      <c r="AA98" s="16"/>
      <c r="AB98" s="70"/>
    </row>
    <row r="99" spans="1:28" x14ac:dyDescent="0.2">
      <c r="A99" s="76">
        <f t="shared" si="13"/>
        <v>94</v>
      </c>
      <c r="B99" s="1"/>
      <c r="C99" s="123"/>
      <c r="D99" s="123"/>
      <c r="E99" s="184"/>
      <c r="F99" s="184"/>
      <c r="G99" s="185"/>
      <c r="Q99" s="16"/>
      <c r="R99" s="16"/>
      <c r="S99" s="16"/>
      <c r="T99" s="16"/>
      <c r="U99" s="16"/>
      <c r="V99" s="16"/>
      <c r="W99" s="16"/>
      <c r="X99" s="16"/>
      <c r="Y99" s="16"/>
      <c r="Z99" s="16"/>
      <c r="AA99" s="16"/>
      <c r="AB99" s="70"/>
    </row>
    <row r="100" spans="1:28" x14ac:dyDescent="0.2">
      <c r="A100" s="76">
        <f t="shared" si="13"/>
        <v>95</v>
      </c>
      <c r="B100" s="1"/>
      <c r="C100" s="169" t="str">
        <f>Tracking!C100</f>
        <v>Miscellaneous</v>
      </c>
      <c r="D100" s="123"/>
      <c r="E100" s="180">
        <f>SUM(E101:E112)</f>
        <v>0</v>
      </c>
      <c r="F100" s="180">
        <f>SUM(F101:F110)</f>
        <v>0</v>
      </c>
      <c r="G100" s="181">
        <f>SUM(G101:G112)</f>
        <v>0</v>
      </c>
      <c r="Q100" s="16"/>
      <c r="R100" s="16"/>
      <c r="S100" s="16"/>
      <c r="T100" s="16"/>
      <c r="U100" s="16"/>
      <c r="V100" s="16"/>
      <c r="W100" s="16"/>
      <c r="X100" s="16"/>
      <c r="Y100" s="16"/>
      <c r="Z100" s="16"/>
      <c r="AA100" s="16"/>
      <c r="AB100" s="70"/>
    </row>
    <row r="101" spans="1:28" x14ac:dyDescent="0.2">
      <c r="A101" s="76">
        <f t="shared" si="13"/>
        <v>96</v>
      </c>
      <c r="B101" s="1"/>
      <c r="C101" s="123" t="str">
        <f>Tracking!C101</f>
        <v>401k</v>
      </c>
      <c r="D101" s="123"/>
      <c r="E101" s="182">
        <f>IF(V$117,HLOOKUP(U$116,BUDGETM,A101,FALSE),IF(U$116="Full Year",Quick_Budget!H101,Quick_Budget!G101*QBMULTIPLE))</f>
        <v>0</v>
      </c>
      <c r="F101" s="182">
        <f t="shared" ref="F101:F110" si="16">HLOOKUP(U$116,TRACKING,A100+1,FALSE)</f>
        <v>0</v>
      </c>
      <c r="G101" s="183">
        <f t="shared" ref="G101:G110" si="17">F101-E101</f>
        <v>0</v>
      </c>
      <c r="Q101" s="16"/>
      <c r="R101" s="16"/>
      <c r="S101" s="16"/>
      <c r="T101" s="16"/>
      <c r="U101" s="16"/>
      <c r="V101" s="16"/>
      <c r="W101" s="16"/>
      <c r="X101" s="16"/>
      <c r="Y101" s="16"/>
      <c r="Z101" s="16"/>
      <c r="AA101" s="16"/>
      <c r="AB101" s="70"/>
    </row>
    <row r="102" spans="1:28" x14ac:dyDescent="0.2">
      <c r="A102" s="76">
        <f t="shared" si="13"/>
        <v>97</v>
      </c>
      <c r="B102" s="1"/>
      <c r="C102" s="123" t="str">
        <f>Tracking!C102</f>
        <v>IRA</v>
      </c>
      <c r="D102" s="123"/>
      <c r="E102" s="182">
        <f>IF(V$117,HLOOKUP(U$116,BUDGETM,A102,FALSE),IF(U$116="Full Year",Quick_Budget!H102,Quick_Budget!G102*QBMULTIPLE))</f>
        <v>0</v>
      </c>
      <c r="F102" s="182">
        <f t="shared" si="16"/>
        <v>0</v>
      </c>
      <c r="G102" s="183">
        <f t="shared" si="17"/>
        <v>0</v>
      </c>
      <c r="Q102" s="16"/>
      <c r="R102" s="16"/>
      <c r="S102" s="16"/>
      <c r="T102" s="16"/>
      <c r="U102" s="16"/>
      <c r="V102" s="16"/>
      <c r="W102" s="16"/>
      <c r="X102" s="16"/>
      <c r="Y102" s="16"/>
      <c r="Z102" s="16"/>
      <c r="AA102" s="16"/>
      <c r="AB102" s="70"/>
    </row>
    <row r="103" spans="1:28" x14ac:dyDescent="0.2">
      <c r="A103" s="76">
        <f t="shared" si="13"/>
        <v>98</v>
      </c>
      <c r="B103" s="1"/>
      <c r="C103" s="123" t="str">
        <f>Tracking!C103</f>
        <v>Donations</v>
      </c>
      <c r="D103" s="123"/>
      <c r="E103" s="182">
        <f>IF(V$117,HLOOKUP(U$116,BUDGETM,A103,FALSE),IF(U$116="Full Year",Quick_Budget!H103,Quick_Budget!G103*QBMULTIPLE))</f>
        <v>0</v>
      </c>
      <c r="F103" s="182">
        <f t="shared" si="16"/>
        <v>0</v>
      </c>
      <c r="G103" s="183">
        <f t="shared" si="17"/>
        <v>0</v>
      </c>
      <c r="Q103" s="16"/>
      <c r="R103" s="16"/>
      <c r="S103" s="16"/>
      <c r="T103" s="16"/>
      <c r="U103" s="16"/>
      <c r="V103" s="16"/>
      <c r="W103" s="16"/>
      <c r="X103" s="16"/>
      <c r="Y103" s="16"/>
      <c r="Z103" s="16"/>
      <c r="AA103" s="16"/>
      <c r="AB103" s="70"/>
    </row>
    <row r="104" spans="1:28" x14ac:dyDescent="0.2">
      <c r="A104" s="76">
        <f t="shared" si="13"/>
        <v>99</v>
      </c>
      <c r="B104" s="1"/>
      <c r="C104" s="123" t="str">
        <f>Tracking!C104</f>
        <v>Dry Cleaning</v>
      </c>
      <c r="D104" s="123"/>
      <c r="E104" s="182">
        <f>IF(V$117,HLOOKUP(U$116,BUDGETM,A104,FALSE),IF(U$116="Full Year",Quick_Budget!H104,Quick_Budget!G104*QBMULTIPLE))</f>
        <v>0</v>
      </c>
      <c r="F104" s="182">
        <f t="shared" si="16"/>
        <v>0</v>
      </c>
      <c r="G104" s="183">
        <f t="shared" si="17"/>
        <v>0</v>
      </c>
      <c r="Q104" s="16"/>
      <c r="R104" s="16"/>
      <c r="S104" s="16"/>
      <c r="T104" s="16"/>
      <c r="U104" s="16"/>
      <c r="V104" s="16"/>
      <c r="W104" s="16"/>
      <c r="X104" s="16"/>
      <c r="Y104" s="16"/>
      <c r="Z104" s="16"/>
      <c r="AA104" s="16"/>
      <c r="AB104" s="70"/>
    </row>
    <row r="105" spans="1:28" x14ac:dyDescent="0.2">
      <c r="A105" s="76">
        <f t="shared" si="13"/>
        <v>100</v>
      </c>
      <c r="B105" s="1"/>
      <c r="C105" s="123" t="str">
        <f>Tracking!C105</f>
        <v>New Clothes</v>
      </c>
      <c r="D105" s="123"/>
      <c r="E105" s="182">
        <f>IF(V$117,HLOOKUP(U$116,BUDGETM,A105,FALSE),IF(U$116="Full Year",Quick_Budget!H105,Quick_Budget!G105*QBMULTIPLE))</f>
        <v>0</v>
      </c>
      <c r="F105" s="182">
        <f t="shared" si="16"/>
        <v>0</v>
      </c>
      <c r="G105" s="183">
        <f t="shared" si="17"/>
        <v>0</v>
      </c>
      <c r="Q105" s="16"/>
      <c r="R105" s="16"/>
      <c r="S105" s="16"/>
      <c r="T105" s="16"/>
      <c r="U105" s="16"/>
      <c r="V105" s="16"/>
      <c r="W105" s="16"/>
      <c r="X105" s="16"/>
      <c r="Y105" s="16"/>
      <c r="Z105" s="16"/>
      <c r="AA105" s="16"/>
      <c r="AB105" s="70"/>
    </row>
    <row r="106" spans="1:28" x14ac:dyDescent="0.2">
      <c r="A106" s="76">
        <f t="shared" si="13"/>
        <v>101</v>
      </c>
      <c r="B106" s="1"/>
      <c r="C106" s="123" t="str">
        <f>Tracking!C106</f>
        <v>College Loans</v>
      </c>
      <c r="D106" s="123"/>
      <c r="E106" s="182">
        <f>IF(V$117,HLOOKUP(U$116,BUDGETM,A106,FALSE),IF(U$116="Full Year",Quick_Budget!H106,Quick_Budget!G106*QBMULTIPLE))</f>
        <v>0</v>
      </c>
      <c r="F106" s="182">
        <f t="shared" si="16"/>
        <v>0</v>
      </c>
      <c r="G106" s="183">
        <f t="shared" si="17"/>
        <v>0</v>
      </c>
      <c r="Q106" s="16"/>
      <c r="R106" s="16"/>
      <c r="S106" s="16"/>
      <c r="T106" s="16"/>
      <c r="U106" s="16"/>
      <c r="V106" s="16"/>
      <c r="W106" s="16"/>
      <c r="X106" s="16"/>
      <c r="Y106" s="16"/>
      <c r="Z106" s="16"/>
      <c r="AA106" s="16"/>
      <c r="AB106" s="70"/>
    </row>
    <row r="107" spans="1:28" x14ac:dyDescent="0.2">
      <c r="A107" s="76">
        <f t="shared" si="13"/>
        <v>102</v>
      </c>
      <c r="B107" s="1"/>
      <c r="C107" s="123" t="str">
        <f>Tracking!C107</f>
        <v>Pocket Money</v>
      </c>
      <c r="D107" s="123"/>
      <c r="E107" s="182">
        <f>IF(V$117,HLOOKUP(U$116,BUDGETM,A107,FALSE),IF(U$116="Full Year",Quick_Budget!H107,Quick_Budget!G107*QBMULTIPLE))</f>
        <v>0</v>
      </c>
      <c r="F107" s="182">
        <f t="shared" si="16"/>
        <v>0</v>
      </c>
      <c r="G107" s="183">
        <f t="shared" si="17"/>
        <v>0</v>
      </c>
      <c r="Q107" s="16"/>
      <c r="R107" s="16"/>
      <c r="S107" s="16"/>
      <c r="T107" s="16"/>
      <c r="U107" s="16"/>
      <c r="V107" s="16"/>
      <c r="W107" s="16"/>
      <c r="X107" s="16"/>
      <c r="Y107" s="16"/>
      <c r="Z107" s="16"/>
      <c r="AA107" s="16"/>
      <c r="AB107" s="70"/>
    </row>
    <row r="108" spans="1:28" x14ac:dyDescent="0.2">
      <c r="A108" s="76">
        <f t="shared" si="13"/>
        <v>103</v>
      </c>
      <c r="B108" s="1"/>
      <c r="C108" s="123" t="str">
        <f>Tracking!C108</f>
        <v>Gifts</v>
      </c>
      <c r="D108" s="123"/>
      <c r="E108" s="182">
        <f>IF(V$117,HLOOKUP(U$116,BUDGETM,A108,FALSE),IF(U$116="Full Year",Quick_Budget!H108,Quick_Budget!G108*QBMULTIPLE))</f>
        <v>0</v>
      </c>
      <c r="F108" s="182">
        <f t="shared" si="16"/>
        <v>0</v>
      </c>
      <c r="G108" s="183">
        <f t="shared" si="17"/>
        <v>0</v>
      </c>
      <c r="Q108" s="16"/>
      <c r="R108" s="16"/>
      <c r="S108" s="16"/>
      <c r="T108" s="16"/>
      <c r="U108" s="16"/>
      <c r="V108" s="16"/>
      <c r="W108" s="16"/>
      <c r="X108" s="16"/>
      <c r="Y108" s="16"/>
      <c r="Z108" s="16"/>
      <c r="AA108" s="16"/>
      <c r="AB108" s="70"/>
    </row>
    <row r="109" spans="1:28" x14ac:dyDescent="0.2">
      <c r="A109" s="76">
        <f t="shared" si="13"/>
        <v>104</v>
      </c>
      <c r="B109" s="1"/>
      <c r="C109" s="123" t="str">
        <f>Tracking!C109</f>
        <v>Credit Card</v>
      </c>
      <c r="D109" s="123"/>
      <c r="E109" s="182">
        <f>IF(V$117,HLOOKUP(U$116,BUDGETM,A109,FALSE),IF(U$116="Full Year",Quick_Budget!H109,Quick_Budget!G109*QBMULTIPLE))</f>
        <v>0</v>
      </c>
      <c r="F109" s="182">
        <f t="shared" si="16"/>
        <v>0</v>
      </c>
      <c r="G109" s="183">
        <f t="shared" si="17"/>
        <v>0</v>
      </c>
      <c r="Q109" s="16"/>
      <c r="R109" s="16"/>
      <c r="S109" s="16"/>
      <c r="T109" s="16"/>
      <c r="U109" s="16"/>
      <c r="V109" s="16"/>
      <c r="W109" s="16"/>
      <c r="X109" s="16"/>
      <c r="Y109" s="16"/>
      <c r="Z109" s="16"/>
      <c r="AA109" s="16"/>
      <c r="AB109" s="70"/>
    </row>
    <row r="110" spans="1:28" x14ac:dyDescent="0.2">
      <c r="A110" s="76">
        <f t="shared" si="13"/>
        <v>105</v>
      </c>
      <c r="B110" s="1"/>
      <c r="C110" s="123" t="str">
        <f>Tracking!C110</f>
        <v>Other</v>
      </c>
      <c r="D110" s="123"/>
      <c r="E110" s="182">
        <f>IF(V$117,HLOOKUP(U$116,BUDGETM,A110,FALSE),IF(U$116="Full Year",Quick_Budget!H110,Quick_Budget!G110*QBMULTIPLE))</f>
        <v>0</v>
      </c>
      <c r="F110" s="182">
        <f t="shared" si="16"/>
        <v>0</v>
      </c>
      <c r="G110" s="183">
        <f t="shared" si="17"/>
        <v>0</v>
      </c>
      <c r="Q110" s="16"/>
      <c r="R110" s="16"/>
      <c r="S110" s="16"/>
      <c r="T110" s="16"/>
      <c r="U110" s="16"/>
      <c r="V110" s="16"/>
      <c r="W110" s="16"/>
      <c r="X110" s="16"/>
      <c r="Y110" s="16"/>
      <c r="Z110" s="16"/>
      <c r="AA110" s="16"/>
      <c r="AB110" s="70"/>
    </row>
    <row r="111" spans="1:28" x14ac:dyDescent="0.2">
      <c r="A111" s="76">
        <f t="shared" si="13"/>
        <v>106</v>
      </c>
      <c r="B111" s="1"/>
      <c r="C111" s="123" t="str">
        <f>Tracking!C111</f>
        <v>Other</v>
      </c>
      <c r="D111" s="123"/>
      <c r="E111" s="182">
        <f>IF(V$117,HLOOKUP(U$116,BUDGETM,A111,FALSE),IF(U$116="Full Year",Quick_Budget!H111,Quick_Budget!G111*QBMULTIPLE))</f>
        <v>0</v>
      </c>
      <c r="F111" s="182">
        <f>HLOOKUP(U$116,TRACKING,A111+1,FALSE)</f>
        <v>0</v>
      </c>
      <c r="G111" s="183">
        <f>F111-E111</f>
        <v>0</v>
      </c>
      <c r="Q111" s="16"/>
      <c r="R111" s="16"/>
      <c r="S111" s="16"/>
      <c r="T111" s="16"/>
      <c r="U111" s="16"/>
      <c r="V111" s="16"/>
      <c r="W111" s="16"/>
      <c r="X111" s="16"/>
      <c r="Y111" s="16"/>
      <c r="Z111" s="16"/>
      <c r="AA111" s="16"/>
      <c r="AB111" s="70"/>
    </row>
    <row r="112" spans="1:28" x14ac:dyDescent="0.2">
      <c r="A112" s="76">
        <f t="shared" si="13"/>
        <v>107</v>
      </c>
      <c r="B112" s="1"/>
      <c r="C112" s="123" t="str">
        <f>Tracking!C112</f>
        <v>Other</v>
      </c>
      <c r="D112" s="123"/>
      <c r="E112" s="182">
        <f>IF(V$117,HLOOKUP(U$116,BUDGETM,A112,FALSE),IF(U$116="Full Year",Quick_Budget!H112,Quick_Budget!G112*QBMULTIPLE))</f>
        <v>0</v>
      </c>
      <c r="F112" s="182">
        <f>HLOOKUP(U$116,TRACKING,A112+1,FALSE)</f>
        <v>0</v>
      </c>
      <c r="G112" s="183">
        <f>F112-E112</f>
        <v>0</v>
      </c>
      <c r="Q112" s="16"/>
      <c r="R112" s="16"/>
      <c r="S112" s="16"/>
      <c r="T112" s="16"/>
      <c r="U112" s="16"/>
      <c r="V112" s="16"/>
      <c r="W112" s="16"/>
      <c r="X112" s="16"/>
      <c r="Y112" s="16"/>
      <c r="Z112" s="16"/>
      <c r="AA112" s="16"/>
      <c r="AB112" s="70"/>
    </row>
    <row r="113" spans="1:33" x14ac:dyDescent="0.2">
      <c r="A113" s="16"/>
      <c r="B113" s="2"/>
      <c r="C113" s="11"/>
      <c r="D113" s="11"/>
      <c r="E113" s="68"/>
      <c r="F113" s="68"/>
      <c r="G113" s="67"/>
      <c r="Q113" s="16"/>
      <c r="R113" s="16"/>
      <c r="S113" s="16"/>
      <c r="T113" s="16"/>
      <c r="U113" s="16"/>
      <c r="V113" s="16"/>
      <c r="W113" s="16"/>
      <c r="X113" s="16"/>
      <c r="Y113" s="16"/>
      <c r="Z113" s="16"/>
      <c r="AA113" s="16"/>
      <c r="AB113" s="70"/>
    </row>
    <row r="114" spans="1:33" x14ac:dyDescent="0.2">
      <c r="Q114" s="16"/>
      <c r="R114" s="16"/>
      <c r="S114" s="16"/>
      <c r="T114" s="16"/>
      <c r="U114" s="16"/>
      <c r="V114" s="16"/>
      <c r="W114" s="16"/>
      <c r="X114" s="16"/>
      <c r="Y114" s="16"/>
      <c r="Z114" s="16"/>
      <c r="AA114" s="16"/>
      <c r="AB114" s="16"/>
      <c r="AC114" s="70"/>
      <c r="AD114" s="70"/>
      <c r="AE114" s="70"/>
      <c r="AF114" s="70"/>
      <c r="AG114" s="70"/>
    </row>
    <row r="115" spans="1:33" x14ac:dyDescent="0.2">
      <c r="Q115" s="16"/>
      <c r="R115" s="16"/>
      <c r="S115" s="16"/>
      <c r="T115" s="16"/>
      <c r="U115" s="16"/>
      <c r="V115" s="16"/>
      <c r="W115" s="16"/>
      <c r="X115" s="16"/>
      <c r="Y115" s="16"/>
      <c r="Z115" s="16"/>
      <c r="AA115" s="16"/>
      <c r="AB115" s="16"/>
      <c r="AC115" s="98"/>
      <c r="AD115" s="70"/>
      <c r="AE115" s="70"/>
      <c r="AF115" s="70"/>
      <c r="AG115" s="70"/>
    </row>
    <row r="116" spans="1:33" x14ac:dyDescent="0.2">
      <c r="Q116" s="16"/>
      <c r="R116" s="16"/>
      <c r="S116" s="16"/>
      <c r="T116" s="74">
        <v>1</v>
      </c>
      <c r="U116" s="16" t="str">
        <f>VLOOKUP(T116,MONTHSE,3,FALSE)</f>
        <v>Full Year</v>
      </c>
      <c r="V116" s="16" t="s">
        <v>82</v>
      </c>
      <c r="W116" s="74">
        <v>1</v>
      </c>
      <c r="X116" s="99" t="s">
        <v>132</v>
      </c>
      <c r="Y116" s="16"/>
      <c r="Z116" s="16"/>
      <c r="AA116" s="16"/>
      <c r="AB116" s="16"/>
      <c r="AC116" s="100" t="s">
        <v>92</v>
      </c>
      <c r="AD116" s="98" t="s">
        <v>50</v>
      </c>
      <c r="AE116" s="98" t="s">
        <v>84</v>
      </c>
      <c r="AF116" s="70"/>
      <c r="AG116" s="70"/>
    </row>
    <row r="117" spans="1:33" x14ac:dyDescent="0.2">
      <c r="Q117" s="16"/>
      <c r="R117" s="16">
        <f ca="1">MONTH(NOW())</f>
        <v>5</v>
      </c>
      <c r="S117" s="16">
        <v>1</v>
      </c>
      <c r="T117" s="16" t="s">
        <v>180</v>
      </c>
      <c r="U117" s="16" t="s">
        <v>180</v>
      </c>
      <c r="V117" s="16" t="b">
        <f>Budget_By_Month!AA117</f>
        <v>0</v>
      </c>
      <c r="W117" s="16"/>
      <c r="X117" s="16"/>
      <c r="Y117" s="98" t="s">
        <v>50</v>
      </c>
      <c r="Z117" s="98" t="s">
        <v>84</v>
      </c>
      <c r="AA117" s="16" t="s">
        <v>176</v>
      </c>
      <c r="AB117" s="16" t="s">
        <v>177</v>
      </c>
      <c r="AC117" s="101" t="s">
        <v>129</v>
      </c>
      <c r="AD117" s="102">
        <f>AD119-AD118</f>
        <v>1</v>
      </c>
      <c r="AE117" s="102">
        <f>AE119-AE118</f>
        <v>12</v>
      </c>
      <c r="AF117" s="70"/>
      <c r="AG117" s="70"/>
    </row>
    <row r="118" spans="1:33" x14ac:dyDescent="0.2">
      <c r="Q118" s="16"/>
      <c r="R118" s="16">
        <f ca="1">IF(R117=1,12,R117-1)</f>
        <v>4</v>
      </c>
      <c r="S118" s="16">
        <v>2</v>
      </c>
      <c r="T118" s="16" t="s">
        <v>75</v>
      </c>
      <c r="U118" s="16" t="str">
        <f ca="1">VLOOKUP(R117,MONTHSA,2,FALSE)</f>
        <v>May</v>
      </c>
      <c r="V118" s="16"/>
      <c r="W118" s="16"/>
      <c r="X118" s="16" t="str">
        <f>LEFT(C16,5)&amp;+"   "&amp;+"   "</f>
        <v xml:space="preserve">Trans      </v>
      </c>
      <c r="Y118" s="103">
        <f>E16</f>
        <v>12</v>
      </c>
      <c r="Z118" s="103">
        <f>F16</f>
        <v>2</v>
      </c>
      <c r="AA118" s="104" t="str">
        <f>IF(Z118&gt;Y118,Z118-Y118,"")</f>
        <v/>
      </c>
      <c r="AB118" s="16">
        <f>IF(Z118&lt;Y118,Z118-Y118,"")</f>
        <v>-10</v>
      </c>
      <c r="AC118" s="101" t="str">
        <f>B15</f>
        <v>Spending</v>
      </c>
      <c r="AD118" s="102">
        <f>F15</f>
        <v>2</v>
      </c>
      <c r="AE118" s="102">
        <f>E15</f>
        <v>12</v>
      </c>
      <c r="AF118" s="70"/>
      <c r="AG118" s="70"/>
    </row>
    <row r="119" spans="1:33" x14ac:dyDescent="0.2">
      <c r="Q119" s="16"/>
      <c r="R119" s="16"/>
      <c r="S119" s="16">
        <v>3</v>
      </c>
      <c r="T119" s="16" t="s">
        <v>76</v>
      </c>
      <c r="U119" s="16" t="str">
        <f ca="1">VLOOKUP(R118,MONTHSA,2,FALSE)</f>
        <v>Apr</v>
      </c>
      <c r="V119" s="16"/>
      <c r="W119" s="16"/>
      <c r="X119" s="16" t="str">
        <f>LEFT(C28,5)&amp;+"   "</f>
        <v xml:space="preserve">Home   </v>
      </c>
      <c r="Y119" s="103">
        <f>E28</f>
        <v>0</v>
      </c>
      <c r="Z119" s="103">
        <f>F28</f>
        <v>0</v>
      </c>
      <c r="AA119" s="104" t="str">
        <f t="shared" ref="AA119:AA125" si="18">IF(Z119&gt;Y119,Z119-Y119,"")</f>
        <v/>
      </c>
      <c r="AB119" s="16" t="str">
        <f t="shared" ref="AB119:AB125" si="19">IF(Z119&lt;Y119,Z119-Y119,"")</f>
        <v/>
      </c>
      <c r="AC119" s="101" t="str">
        <f>B7</f>
        <v>Income</v>
      </c>
      <c r="AD119" s="102">
        <f>F7</f>
        <v>3</v>
      </c>
      <c r="AE119" s="102">
        <f>E7</f>
        <v>24</v>
      </c>
      <c r="AF119" s="70"/>
      <c r="AG119" s="70"/>
    </row>
    <row r="120" spans="1:33" x14ac:dyDescent="0.2">
      <c r="Q120" s="16"/>
      <c r="R120" s="16"/>
      <c r="S120" s="16">
        <v>4</v>
      </c>
      <c r="T120" s="16" t="str">
        <f ca="1">"Year to Date "&amp;+U118</f>
        <v>Year to Date May</v>
      </c>
      <c r="U120" s="16" t="str">
        <f ca="1">T120</f>
        <v>Year to Date May</v>
      </c>
      <c r="V120" s="16"/>
      <c r="W120" s="16"/>
      <c r="X120" s="16" t="str">
        <f>LEFT(C40,5)&amp;+"   "</f>
        <v xml:space="preserve">Utili   </v>
      </c>
      <c r="Y120" s="103">
        <f>E40</f>
        <v>0</v>
      </c>
      <c r="Z120" s="103">
        <f>F40</f>
        <v>0</v>
      </c>
      <c r="AA120" s="104" t="str">
        <f t="shared" si="18"/>
        <v/>
      </c>
      <c r="AB120" s="16" t="str">
        <f t="shared" si="19"/>
        <v/>
      </c>
      <c r="AC120" s="70"/>
      <c r="AD120" s="70"/>
      <c r="AE120" s="70"/>
      <c r="AF120" s="70"/>
      <c r="AG120" s="70"/>
    </row>
    <row r="121" spans="1:33" x14ac:dyDescent="0.2">
      <c r="Q121" s="16"/>
      <c r="R121" s="16"/>
      <c r="S121" s="16">
        <v>5</v>
      </c>
      <c r="T121" s="16" t="str">
        <f ca="1">"Year to Date "&amp;+U119</f>
        <v>Year to Date Apr</v>
      </c>
      <c r="U121" s="16" t="str">
        <f ca="1">T121</f>
        <v>Year to Date Apr</v>
      </c>
      <c r="V121" s="16"/>
      <c r="W121" s="16"/>
      <c r="X121" s="16" t="str">
        <f>LEFT(C52,5)&amp;+"   "</f>
        <v xml:space="preserve">Healt   </v>
      </c>
      <c r="Y121" s="103">
        <f>E52</f>
        <v>0</v>
      </c>
      <c r="Z121" s="103">
        <f>F52</f>
        <v>0</v>
      </c>
      <c r="AA121" s="104" t="str">
        <f t="shared" si="18"/>
        <v/>
      </c>
      <c r="AB121" s="16" t="str">
        <f t="shared" si="19"/>
        <v/>
      </c>
      <c r="AC121" s="70"/>
      <c r="AD121" s="70"/>
      <c r="AE121" s="70"/>
      <c r="AF121" s="70"/>
      <c r="AG121" s="70"/>
    </row>
    <row r="122" spans="1:33" x14ac:dyDescent="0.2">
      <c r="Q122" s="16"/>
      <c r="R122" s="16"/>
      <c r="S122" s="16">
        <v>6</v>
      </c>
      <c r="T122" s="16" t="s">
        <v>52</v>
      </c>
      <c r="U122" s="16" t="s">
        <v>64</v>
      </c>
      <c r="V122" s="16">
        <f>IF(T116=4,Budget_By_Month!R5,IF(T116=5,Budget_By_Month!S5,1))</f>
        <v>1</v>
      </c>
      <c r="W122" s="16"/>
      <c r="X122" s="16" t="str">
        <f>LEFT(C64,5)&amp;+"   "</f>
        <v xml:space="preserve">Enter   </v>
      </c>
      <c r="Y122" s="103">
        <f>E64</f>
        <v>0</v>
      </c>
      <c r="Z122" s="103">
        <f>F64</f>
        <v>0</v>
      </c>
      <c r="AA122" s="104" t="str">
        <f t="shared" si="18"/>
        <v/>
      </c>
      <c r="AB122" s="16" t="str">
        <f t="shared" si="19"/>
        <v/>
      </c>
      <c r="AC122" s="70"/>
      <c r="AD122" s="70"/>
      <c r="AE122" s="70"/>
      <c r="AF122" s="70"/>
      <c r="AG122" s="70"/>
    </row>
    <row r="123" spans="1:33" x14ac:dyDescent="0.2">
      <c r="Q123" s="16"/>
      <c r="R123" s="16"/>
      <c r="S123" s="16">
        <v>7</v>
      </c>
      <c r="T123" s="16" t="s">
        <v>53</v>
      </c>
      <c r="U123" s="16" t="s">
        <v>65</v>
      </c>
      <c r="V123" s="16"/>
      <c r="W123" s="16"/>
      <c r="X123" s="16" t="str">
        <f>LEFT(C76,5)&amp;+"   "</f>
        <v xml:space="preserve">Dinin   </v>
      </c>
      <c r="Y123" s="103">
        <f>E76</f>
        <v>0</v>
      </c>
      <c r="Z123" s="103">
        <f>F76</f>
        <v>0</v>
      </c>
      <c r="AA123" s="104" t="str">
        <f t="shared" si="18"/>
        <v/>
      </c>
      <c r="AB123" s="16" t="str">
        <f t="shared" si="19"/>
        <v/>
      </c>
      <c r="AC123" s="70"/>
      <c r="AD123" s="70"/>
      <c r="AE123" s="70"/>
      <c r="AF123" s="70"/>
      <c r="AG123" s="70"/>
    </row>
    <row r="124" spans="1:33" x14ac:dyDescent="0.2">
      <c r="Q124" s="16"/>
      <c r="R124" s="16"/>
      <c r="S124" s="16">
        <v>8</v>
      </c>
      <c r="T124" s="16" t="s">
        <v>54</v>
      </c>
      <c r="U124" s="16" t="s">
        <v>66</v>
      </c>
      <c r="V124" s="16"/>
      <c r="W124" s="16"/>
      <c r="X124" s="16" t="str">
        <f>LEFT(C88,5)&amp;+"   "</f>
        <v xml:space="preserve">Kids   </v>
      </c>
      <c r="Y124" s="103">
        <f>E88</f>
        <v>0</v>
      </c>
      <c r="Z124" s="103">
        <f>F88</f>
        <v>0</v>
      </c>
      <c r="AA124" s="104" t="str">
        <f t="shared" si="18"/>
        <v/>
      </c>
      <c r="AB124" s="16" t="str">
        <f t="shared" si="19"/>
        <v/>
      </c>
      <c r="AC124" s="70"/>
      <c r="AD124" s="70"/>
      <c r="AE124" s="70"/>
      <c r="AF124" s="70"/>
      <c r="AG124" s="70"/>
    </row>
    <row r="125" spans="1:33" x14ac:dyDescent="0.2">
      <c r="Q125" s="16"/>
      <c r="R125" s="16"/>
      <c r="S125" s="16">
        <v>9</v>
      </c>
      <c r="T125" s="16" t="s">
        <v>55</v>
      </c>
      <c r="U125" s="16" t="s">
        <v>67</v>
      </c>
      <c r="V125" s="16"/>
      <c r="W125" s="16"/>
      <c r="X125" s="16" t="str">
        <f>LEFT(C100,5)&amp;+"   "</f>
        <v xml:space="preserve">Misce   </v>
      </c>
      <c r="Y125" s="103">
        <f>E100</f>
        <v>0</v>
      </c>
      <c r="Z125" s="103">
        <f>F100</f>
        <v>0</v>
      </c>
      <c r="AA125" s="104" t="str">
        <f t="shared" si="18"/>
        <v/>
      </c>
      <c r="AB125" s="16" t="str">
        <f t="shared" si="19"/>
        <v/>
      </c>
      <c r="AC125" s="70"/>
      <c r="AD125" s="70"/>
      <c r="AE125" s="70"/>
      <c r="AF125" s="70"/>
      <c r="AG125" s="70"/>
    </row>
    <row r="126" spans="1:33" x14ac:dyDescent="0.2">
      <c r="Q126" s="16"/>
      <c r="R126" s="16"/>
      <c r="S126" s="16">
        <v>10</v>
      </c>
      <c r="T126" s="16" t="s">
        <v>56</v>
      </c>
      <c r="U126" s="16" t="s">
        <v>56</v>
      </c>
      <c r="V126" s="16"/>
      <c r="W126" s="16"/>
      <c r="X126" s="16"/>
      <c r="Y126" s="16">
        <f>SUM(Y118:Y125)</f>
        <v>12</v>
      </c>
      <c r="Z126" s="16">
        <f>SUM(Z118:Z125)</f>
        <v>2</v>
      </c>
      <c r="AA126" s="16"/>
      <c r="AB126" s="16"/>
      <c r="AC126" s="70"/>
      <c r="AD126" s="70"/>
      <c r="AE126" s="70"/>
      <c r="AF126" s="70"/>
      <c r="AG126" s="70"/>
    </row>
    <row r="127" spans="1:33" x14ac:dyDescent="0.2">
      <c r="Q127" s="16"/>
      <c r="R127" s="16"/>
      <c r="S127" s="16">
        <v>11</v>
      </c>
      <c r="T127" s="16" t="s">
        <v>57</v>
      </c>
      <c r="U127" s="16" t="s">
        <v>68</v>
      </c>
      <c r="V127" s="16"/>
      <c r="W127" s="16"/>
      <c r="X127" s="16"/>
      <c r="Y127" s="16"/>
      <c r="Z127" s="16"/>
      <c r="AA127" s="16"/>
      <c r="AB127" s="16"/>
      <c r="AC127" s="70"/>
      <c r="AD127" s="70"/>
      <c r="AE127" s="70"/>
      <c r="AF127" s="70"/>
      <c r="AG127" s="70"/>
    </row>
    <row r="128" spans="1:33" x14ac:dyDescent="0.2">
      <c r="Q128" s="16"/>
      <c r="R128" s="16"/>
      <c r="S128" s="16">
        <v>12</v>
      </c>
      <c r="T128" s="16" t="s">
        <v>58</v>
      </c>
      <c r="U128" s="16" t="s">
        <v>69</v>
      </c>
      <c r="V128" s="16"/>
      <c r="W128" s="16"/>
      <c r="X128" s="16"/>
      <c r="Y128" s="16"/>
      <c r="Z128" s="16"/>
      <c r="AA128" s="16"/>
      <c r="AB128" s="16"/>
      <c r="AC128" s="70"/>
      <c r="AD128" s="70"/>
      <c r="AE128" s="70"/>
      <c r="AF128" s="70"/>
      <c r="AG128" s="70"/>
    </row>
    <row r="129" spans="17:33" x14ac:dyDescent="0.2">
      <c r="Q129" s="16"/>
      <c r="R129" s="16"/>
      <c r="S129" s="16">
        <v>13</v>
      </c>
      <c r="T129" s="16" t="s">
        <v>59</v>
      </c>
      <c r="U129" s="16" t="s">
        <v>70</v>
      </c>
      <c r="V129" s="16"/>
      <c r="W129" s="16"/>
      <c r="X129" s="16"/>
      <c r="Y129" s="16"/>
      <c r="Z129" s="16"/>
      <c r="AA129" s="16"/>
      <c r="AB129" s="16"/>
      <c r="AC129" s="70"/>
      <c r="AD129" s="70"/>
      <c r="AE129" s="70"/>
      <c r="AF129" s="70"/>
      <c r="AG129" s="70"/>
    </row>
    <row r="130" spans="17:33" x14ac:dyDescent="0.2">
      <c r="Q130" s="16"/>
      <c r="R130" s="16"/>
      <c r="S130" s="16">
        <v>14</v>
      </c>
      <c r="T130" s="16" t="s">
        <v>60</v>
      </c>
      <c r="U130" s="16" t="s">
        <v>71</v>
      </c>
      <c r="V130" s="16"/>
      <c r="W130" s="16"/>
      <c r="X130" s="16"/>
      <c r="Y130" s="16"/>
      <c r="Z130" s="16"/>
      <c r="AA130" s="16"/>
      <c r="AB130" s="16"/>
      <c r="AC130" s="70"/>
      <c r="AD130" s="70"/>
      <c r="AE130" s="70"/>
      <c r="AF130" s="70"/>
      <c r="AG130" s="70"/>
    </row>
    <row r="131" spans="17:33" x14ac:dyDescent="0.2">
      <c r="Q131" s="16"/>
      <c r="R131" s="16"/>
      <c r="S131" s="16">
        <v>15</v>
      </c>
      <c r="T131" s="16" t="s">
        <v>61</v>
      </c>
      <c r="U131" s="16" t="s">
        <v>72</v>
      </c>
      <c r="V131" s="16"/>
      <c r="W131" s="16"/>
      <c r="X131" s="16"/>
      <c r="Y131" s="16"/>
      <c r="Z131" s="16"/>
      <c r="AA131" s="16"/>
      <c r="AB131" s="16"/>
      <c r="AC131" s="70"/>
      <c r="AD131" s="70"/>
      <c r="AE131" s="70"/>
      <c r="AF131" s="70"/>
      <c r="AG131" s="70"/>
    </row>
    <row r="132" spans="17:33" x14ac:dyDescent="0.2">
      <c r="Q132" s="16"/>
      <c r="R132" s="16"/>
      <c r="S132" s="16">
        <v>16</v>
      </c>
      <c r="T132" s="16" t="s">
        <v>62</v>
      </c>
      <c r="U132" s="16" t="s">
        <v>73</v>
      </c>
      <c r="V132" s="16"/>
      <c r="W132" s="16"/>
      <c r="X132" s="16"/>
      <c r="Y132" s="16"/>
      <c r="Z132" s="16"/>
      <c r="AA132" s="16"/>
      <c r="AB132" s="16"/>
      <c r="AC132" s="70"/>
      <c r="AD132" s="70"/>
      <c r="AE132" s="70"/>
      <c r="AF132" s="70"/>
      <c r="AG132" s="70"/>
    </row>
    <row r="133" spans="17:33" x14ac:dyDescent="0.2">
      <c r="Q133" s="16"/>
      <c r="R133" s="16"/>
      <c r="S133" s="16">
        <v>17</v>
      </c>
      <c r="T133" s="16" t="s">
        <v>63</v>
      </c>
      <c r="U133" s="16" t="s">
        <v>74</v>
      </c>
      <c r="V133" s="16"/>
      <c r="W133" s="16"/>
      <c r="X133" s="16"/>
      <c r="Y133" s="16"/>
      <c r="Z133" s="16"/>
      <c r="AA133" s="16"/>
      <c r="AB133" s="16"/>
      <c r="AC133" s="70"/>
      <c r="AD133" s="70"/>
      <c r="AE133" s="70"/>
      <c r="AF133" s="70"/>
      <c r="AG133" s="70"/>
    </row>
    <row r="134" spans="17:33" x14ac:dyDescent="0.2">
      <c r="Q134" s="16"/>
      <c r="R134" s="16"/>
      <c r="S134" s="16"/>
      <c r="T134" s="16"/>
      <c r="U134" s="16"/>
      <c r="V134" s="16"/>
      <c r="W134" s="16"/>
      <c r="X134" s="16"/>
      <c r="Y134" s="16"/>
      <c r="Z134" s="16"/>
      <c r="AA134" s="16"/>
      <c r="AB134" s="16"/>
      <c r="AC134" s="70"/>
      <c r="AD134" s="70"/>
      <c r="AE134" s="70"/>
      <c r="AF134" s="70"/>
      <c r="AG134" s="70"/>
    </row>
    <row r="135" spans="17:33" x14ac:dyDescent="0.2">
      <c r="Q135" s="16"/>
      <c r="R135" s="16"/>
      <c r="S135" s="16"/>
      <c r="T135" s="16" t="s">
        <v>83</v>
      </c>
      <c r="U135" s="16">
        <f ca="1">IF(U116=U119,Budget_By_Month!R5,1)</f>
        <v>1</v>
      </c>
      <c r="V135" s="16"/>
      <c r="W135" s="16"/>
      <c r="X135" s="16"/>
      <c r="Y135" s="16"/>
      <c r="Z135" s="16"/>
      <c r="AA135" s="16"/>
      <c r="AB135" s="16"/>
      <c r="AC135" s="70"/>
      <c r="AD135" s="70"/>
      <c r="AE135" s="70"/>
      <c r="AF135" s="70"/>
      <c r="AG135" s="70"/>
    </row>
    <row r="136" spans="17:33" x14ac:dyDescent="0.2">
      <c r="Q136" s="16"/>
      <c r="R136" s="16"/>
      <c r="S136" s="16"/>
      <c r="T136" s="16"/>
      <c r="U136" s="16"/>
      <c r="V136" s="16"/>
      <c r="W136" s="16"/>
      <c r="X136" s="16"/>
      <c r="Y136" s="16"/>
      <c r="Z136" s="16"/>
      <c r="AA136" s="16"/>
      <c r="AB136" s="16"/>
      <c r="AC136" s="70"/>
      <c r="AD136" s="70"/>
      <c r="AE136" s="70"/>
      <c r="AF136" s="70"/>
      <c r="AG136" s="70"/>
    </row>
    <row r="137" spans="17:33" x14ac:dyDescent="0.2">
      <c r="Q137" s="16"/>
      <c r="R137" s="16"/>
      <c r="S137" s="16"/>
      <c r="T137" s="16"/>
      <c r="U137" s="16"/>
      <c r="V137" s="16"/>
      <c r="W137" s="16"/>
      <c r="X137" s="16"/>
      <c r="Y137" s="16"/>
      <c r="Z137" s="16"/>
      <c r="AA137" s="16"/>
      <c r="AB137" s="16"/>
      <c r="AC137" s="70"/>
      <c r="AD137" s="70"/>
      <c r="AE137" s="70"/>
      <c r="AF137" s="70"/>
      <c r="AG137" s="70"/>
    </row>
    <row r="138" spans="17:33" x14ac:dyDescent="0.2">
      <c r="R138" s="16"/>
      <c r="S138" s="16"/>
      <c r="T138" s="16"/>
      <c r="U138" s="16"/>
      <c r="V138" s="16"/>
      <c r="W138" s="16"/>
      <c r="X138" s="16"/>
      <c r="Y138" s="16"/>
      <c r="Z138" s="16"/>
      <c r="AA138" s="16"/>
      <c r="AB138" s="16"/>
      <c r="AC138" s="70"/>
      <c r="AD138" s="70"/>
      <c r="AE138" s="70"/>
      <c r="AF138" s="70"/>
      <c r="AG138" s="70"/>
    </row>
    <row r="139" spans="17:33" x14ac:dyDescent="0.2">
      <c r="R139" s="16"/>
      <c r="S139" s="16"/>
      <c r="T139" s="16"/>
      <c r="U139" s="16"/>
      <c r="V139" s="16"/>
      <c r="W139" s="16"/>
      <c r="X139" s="16"/>
      <c r="Y139" s="16"/>
      <c r="Z139" s="16"/>
      <c r="AA139" s="16"/>
      <c r="AB139" s="16"/>
      <c r="AC139" s="70"/>
      <c r="AD139" s="70"/>
      <c r="AE139" s="70"/>
      <c r="AF139" s="70"/>
      <c r="AG139" s="70"/>
    </row>
    <row r="140" spans="17:33" x14ac:dyDescent="0.2">
      <c r="R140" s="16"/>
      <c r="S140" s="16"/>
      <c r="T140" s="16"/>
      <c r="U140" s="16"/>
      <c r="V140" s="16"/>
      <c r="W140" s="16"/>
      <c r="X140" s="16"/>
      <c r="Y140" s="16"/>
      <c r="Z140" s="16"/>
      <c r="AA140" s="16"/>
      <c r="AB140" s="16"/>
      <c r="AC140" s="70"/>
      <c r="AD140" s="70"/>
      <c r="AE140" s="70"/>
      <c r="AF140" s="70"/>
      <c r="AG140" s="70"/>
    </row>
    <row r="141" spans="17:33" x14ac:dyDescent="0.2">
      <c r="R141" s="16"/>
      <c r="S141" s="16"/>
      <c r="T141" s="16"/>
      <c r="U141" s="16"/>
      <c r="V141" s="16"/>
      <c r="W141" s="16"/>
      <c r="X141" s="16"/>
      <c r="Y141" s="16"/>
      <c r="Z141" s="16"/>
      <c r="AA141" s="16"/>
      <c r="AB141" s="16"/>
      <c r="AC141" s="70"/>
      <c r="AD141" s="70"/>
      <c r="AE141" s="70"/>
      <c r="AF141" s="70"/>
      <c r="AG141" s="70"/>
    </row>
  </sheetData>
  <sheetProtection password="9C9F" sheet="1" scenarios="1" formatCells="0" formatColumns="0" formatRows="0"/>
  <mergeCells count="4">
    <mergeCell ref="B6:C6"/>
    <mergeCell ref="B7:C7"/>
    <mergeCell ref="B15:C15"/>
    <mergeCell ref="J4:O5"/>
  </mergeCells>
  <phoneticPr fontId="4" type="noConversion"/>
  <conditionalFormatting sqref="AD117:AE117">
    <cfRule type="expression" dxfId="8" priority="1" stopIfTrue="1">
      <formula>AD117&lt;0</formula>
    </cfRule>
  </conditionalFormatting>
  <conditionalFormatting sqref="H14:O14">
    <cfRule type="expression" dxfId="7" priority="2" stopIfTrue="1">
      <formula>#REF!&gt;0</formula>
    </cfRule>
  </conditionalFormatting>
  <conditionalFormatting sqref="G13:G14">
    <cfRule type="cellIs" dxfId="6" priority="3" stopIfTrue="1" operator="lessThan">
      <formula>0</formula>
    </cfRule>
    <cfRule type="cellIs" dxfId="5" priority="4" stopIfTrue="1" operator="greaterThan">
      <formula>0</formula>
    </cfRule>
  </conditionalFormatting>
  <conditionalFormatting sqref="G7:G12">
    <cfRule type="cellIs" dxfId="4" priority="5" stopIfTrue="1" operator="greaterThan">
      <formula>0</formula>
    </cfRule>
    <cfRule type="cellIs" dxfId="3" priority="6" stopIfTrue="1" operator="lessThan">
      <formula>0</formula>
    </cfRule>
  </conditionalFormatting>
  <conditionalFormatting sqref="G15:G112">
    <cfRule type="cellIs" dxfId="2" priority="7" stopIfTrue="1" operator="lessThan">
      <formula>0</formula>
    </cfRule>
    <cfRule type="cellIs" dxfId="1" priority="8" stopIfTrue="1" operator="greaterThan">
      <formula>0</formula>
    </cfRule>
  </conditionalFormatting>
  <dataValidations count="1">
    <dataValidation allowBlank="1" showInputMessage="1" showErrorMessage="1" prompt="Enter category names on your Quick Budget or Budget by Month sheet.  Be sure you've selected your budget type on your budget sheet." sqref="C8:C12 C16:C112"/>
  </dataValidations>
  <pageMargins left="0.54" right="0.6" top="0.48" bottom="0.53" header="0.5" footer="0.5"/>
  <pageSetup scale="5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7" r:id="rId4" name="Drop Down 1031">
              <controlPr defaultSize="0" autoLine="0" autoPict="0">
                <anchor moveWithCells="1">
                  <from>
                    <xdr:col>1</xdr:col>
                    <xdr:colOff>9525</xdr:colOff>
                    <xdr:row>3</xdr:row>
                    <xdr:rowOff>142875</xdr:rowOff>
                  </from>
                  <to>
                    <xdr:col>2</xdr:col>
                    <xdr:colOff>923925</xdr:colOff>
                    <xdr:row>4</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2"/>
    <pageSetUpPr fitToPage="1"/>
  </sheetPr>
  <dimension ref="A1:AJ106"/>
  <sheetViews>
    <sheetView showGridLines="0" showRowColHeaders="0" zoomScale="90" zoomScaleNormal="90" workbookViewId="0">
      <pane ySplit="6" topLeftCell="A7" activePane="bottomLeft" state="frozen"/>
      <selection activeCell="A5" sqref="A5"/>
      <selection pane="bottomLeft" activeCell="E9" sqref="E9"/>
    </sheetView>
  </sheetViews>
  <sheetFormatPr defaultRowHeight="12.75" x14ac:dyDescent="0.2"/>
  <cols>
    <col min="1" max="1" width="0.85546875" style="14" customWidth="1"/>
    <col min="2" max="2" width="2" style="3" customWidth="1"/>
    <col min="3" max="3" width="19.7109375" style="3" customWidth="1"/>
    <col min="4" max="4" width="1.7109375" style="3" customWidth="1"/>
    <col min="5" max="35" width="8.42578125" style="3" customWidth="1"/>
    <col min="36" max="16384" width="9.140625" style="3"/>
  </cols>
  <sheetData>
    <row r="1" spans="1:36" x14ac:dyDescent="0.2">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x14ac:dyDescent="0.2">
      <c r="B2" s="14"/>
      <c r="C2" s="14"/>
      <c r="D2" s="14"/>
      <c r="E2" s="14"/>
      <c r="F2" s="14"/>
      <c r="G2" s="14"/>
      <c r="H2" s="14"/>
      <c r="I2" s="14"/>
      <c r="J2" s="14"/>
      <c r="K2" s="14"/>
      <c r="L2" s="14"/>
      <c r="M2" s="14"/>
      <c r="N2" s="14"/>
      <c r="O2" s="33"/>
      <c r="P2" s="14"/>
      <c r="Q2" s="14"/>
      <c r="R2" s="14"/>
      <c r="S2" s="14"/>
      <c r="T2" s="14"/>
      <c r="U2" s="14"/>
      <c r="V2" s="14"/>
      <c r="W2" s="14"/>
      <c r="X2" s="14"/>
      <c r="Y2" s="14"/>
      <c r="Z2" s="14"/>
      <c r="AA2" s="14"/>
      <c r="AB2" s="14"/>
      <c r="AC2" s="14"/>
      <c r="AD2" s="14"/>
      <c r="AE2" s="14"/>
      <c r="AF2" s="14"/>
      <c r="AG2" s="14"/>
      <c r="AH2" s="14"/>
      <c r="AI2" s="14"/>
      <c r="AJ2" s="14"/>
    </row>
    <row r="3" spans="1:36" x14ac:dyDescent="0.2">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36" ht="18" customHeight="1" x14ac:dyDescent="0.25">
      <c r="B4" s="22"/>
      <c r="C4" s="20"/>
      <c r="D4" s="14"/>
      <c r="E4" s="48"/>
      <c r="F4" s="43"/>
      <c r="G4" s="44"/>
      <c r="H4" s="14"/>
      <c r="I4" s="14"/>
      <c r="J4" s="45"/>
      <c r="K4" s="46"/>
      <c r="L4" s="46"/>
      <c r="M4" s="46"/>
      <c r="N4" s="14"/>
      <c r="O4" s="14"/>
      <c r="P4" s="14"/>
      <c r="Q4" s="14"/>
      <c r="R4" s="14"/>
      <c r="S4" s="14"/>
      <c r="T4" s="14"/>
      <c r="U4" s="14"/>
      <c r="V4" s="14"/>
      <c r="W4" s="14"/>
      <c r="X4" s="14"/>
      <c r="Y4" s="14"/>
      <c r="Z4" s="14"/>
      <c r="AA4" s="14"/>
      <c r="AB4" s="14"/>
      <c r="AC4" s="14"/>
      <c r="AD4" s="14"/>
      <c r="AE4" s="14"/>
      <c r="AF4" s="14"/>
      <c r="AG4" s="14"/>
      <c r="AH4" s="14"/>
      <c r="AI4" s="14"/>
      <c r="AJ4" s="14"/>
    </row>
    <row r="5" spans="1:36" ht="18" customHeight="1" x14ac:dyDescent="0.2">
      <c r="B5" s="14"/>
      <c r="C5" s="14"/>
      <c r="D5" s="14"/>
      <c r="E5" s="14"/>
      <c r="F5" s="47"/>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row>
    <row r="6" spans="1:36" ht="21.95" customHeight="1" x14ac:dyDescent="0.2">
      <c r="A6" s="27"/>
      <c r="B6" s="201" t="str">
        <f>Tracking!B6</f>
        <v>Category Name</v>
      </c>
      <c r="C6" s="202"/>
      <c r="D6" s="53"/>
      <c r="E6" s="51" t="s">
        <v>95</v>
      </c>
      <c r="F6" s="59" t="s">
        <v>96</v>
      </c>
      <c r="G6" s="59" t="s">
        <v>97</v>
      </c>
      <c r="H6" s="59" t="s">
        <v>98</v>
      </c>
      <c r="I6" s="59" t="s">
        <v>99</v>
      </c>
      <c r="J6" s="59" t="s">
        <v>100</v>
      </c>
      <c r="K6" s="59" t="s">
        <v>101</v>
      </c>
      <c r="L6" s="59" t="s">
        <v>102</v>
      </c>
      <c r="M6" s="59" t="s">
        <v>103</v>
      </c>
      <c r="N6" s="59" t="s">
        <v>104</v>
      </c>
      <c r="O6" s="59" t="s">
        <v>105</v>
      </c>
      <c r="P6" s="59" t="s">
        <v>106</v>
      </c>
      <c r="Q6" s="59" t="s">
        <v>107</v>
      </c>
      <c r="R6" s="59" t="s">
        <v>108</v>
      </c>
      <c r="S6" s="59" t="s">
        <v>109</v>
      </c>
      <c r="T6" s="59" t="s">
        <v>110</v>
      </c>
      <c r="U6" s="59" t="s">
        <v>111</v>
      </c>
      <c r="V6" s="59" t="s">
        <v>112</v>
      </c>
      <c r="W6" s="59" t="s">
        <v>113</v>
      </c>
      <c r="X6" s="59" t="s">
        <v>114</v>
      </c>
      <c r="Y6" s="59" t="s">
        <v>115</v>
      </c>
      <c r="Z6" s="59" t="s">
        <v>116</v>
      </c>
      <c r="AA6" s="59" t="s">
        <v>117</v>
      </c>
      <c r="AB6" s="59" t="s">
        <v>118</v>
      </c>
      <c r="AC6" s="59" t="s">
        <v>119</v>
      </c>
      <c r="AD6" s="59" t="s">
        <v>120</v>
      </c>
      <c r="AE6" s="59" t="s">
        <v>121</v>
      </c>
      <c r="AF6" s="59" t="s">
        <v>122</v>
      </c>
      <c r="AG6" s="59" t="s">
        <v>123</v>
      </c>
      <c r="AH6" s="59" t="s">
        <v>124</v>
      </c>
      <c r="AI6" s="59" t="s">
        <v>125</v>
      </c>
      <c r="AJ6" s="59" t="s">
        <v>88</v>
      </c>
    </row>
    <row r="7" spans="1:36" ht="20.25" customHeight="1" x14ac:dyDescent="0.25">
      <c r="A7" s="76"/>
      <c r="B7" s="210" t="str">
        <f>Tracking!B15</f>
        <v>Spending</v>
      </c>
      <c r="C7" s="211"/>
      <c r="D7" s="4"/>
      <c r="E7" s="6">
        <f>E8+E20+E32+E56+E68+E44+E80+E92</f>
        <v>0</v>
      </c>
      <c r="F7" s="6">
        <f t="shared" ref="F7:AJ7" si="0">F8+F20+F32+F56+F68+F44+F80+F92</f>
        <v>0</v>
      </c>
      <c r="G7" s="6">
        <f t="shared" si="0"/>
        <v>0</v>
      </c>
      <c r="H7" s="6">
        <f t="shared" si="0"/>
        <v>0</v>
      </c>
      <c r="I7" s="6">
        <f t="shared" si="0"/>
        <v>0</v>
      </c>
      <c r="J7" s="6">
        <f t="shared" si="0"/>
        <v>0</v>
      </c>
      <c r="K7" s="6">
        <f t="shared" si="0"/>
        <v>0</v>
      </c>
      <c r="L7" s="6">
        <f t="shared" si="0"/>
        <v>0</v>
      </c>
      <c r="M7" s="6">
        <f t="shared" si="0"/>
        <v>0</v>
      </c>
      <c r="N7" s="6">
        <f t="shared" si="0"/>
        <v>0</v>
      </c>
      <c r="O7" s="6">
        <f t="shared" si="0"/>
        <v>0</v>
      </c>
      <c r="P7" s="6">
        <f t="shared" si="0"/>
        <v>0</v>
      </c>
      <c r="Q7" s="6">
        <f t="shared" si="0"/>
        <v>0</v>
      </c>
      <c r="R7" s="6">
        <f t="shared" si="0"/>
        <v>0</v>
      </c>
      <c r="S7" s="6">
        <f t="shared" si="0"/>
        <v>0</v>
      </c>
      <c r="T7" s="6">
        <f t="shared" si="0"/>
        <v>0</v>
      </c>
      <c r="U7" s="6">
        <f t="shared" si="0"/>
        <v>0</v>
      </c>
      <c r="V7" s="6">
        <f t="shared" si="0"/>
        <v>0</v>
      </c>
      <c r="W7" s="6">
        <f t="shared" si="0"/>
        <v>0</v>
      </c>
      <c r="X7" s="6">
        <f t="shared" si="0"/>
        <v>0</v>
      </c>
      <c r="Y7" s="6">
        <f t="shared" si="0"/>
        <v>0</v>
      </c>
      <c r="Z7" s="6">
        <f t="shared" si="0"/>
        <v>0</v>
      </c>
      <c r="AA7" s="6">
        <f t="shared" si="0"/>
        <v>0</v>
      </c>
      <c r="AB7" s="6">
        <f t="shared" si="0"/>
        <v>0</v>
      </c>
      <c r="AC7" s="6">
        <f t="shared" si="0"/>
        <v>0</v>
      </c>
      <c r="AD7" s="6">
        <f t="shared" si="0"/>
        <v>0</v>
      </c>
      <c r="AE7" s="6">
        <f t="shared" si="0"/>
        <v>0</v>
      </c>
      <c r="AF7" s="6">
        <f t="shared" si="0"/>
        <v>0</v>
      </c>
      <c r="AG7" s="6">
        <f t="shared" si="0"/>
        <v>0</v>
      </c>
      <c r="AH7" s="6">
        <f t="shared" si="0"/>
        <v>0</v>
      </c>
      <c r="AI7" s="6">
        <f t="shared" si="0"/>
        <v>0</v>
      </c>
      <c r="AJ7" s="6">
        <f t="shared" si="0"/>
        <v>0</v>
      </c>
    </row>
    <row r="8" spans="1:36" ht="15" customHeight="1" x14ac:dyDescent="0.2">
      <c r="A8" s="27"/>
      <c r="B8" s="1"/>
      <c r="C8" s="169" t="str">
        <f>Comparison!C16</f>
        <v>Transportation</v>
      </c>
      <c r="D8" s="123"/>
      <c r="E8" s="170">
        <f>SUM(E9:E18)</f>
        <v>0</v>
      </c>
      <c r="F8" s="170">
        <f t="shared" ref="F8:AJ8" si="1">SUM(F9:F18)</f>
        <v>0</v>
      </c>
      <c r="G8" s="170">
        <f t="shared" si="1"/>
        <v>0</v>
      </c>
      <c r="H8" s="170">
        <f t="shared" si="1"/>
        <v>0</v>
      </c>
      <c r="I8" s="170">
        <f t="shared" si="1"/>
        <v>0</v>
      </c>
      <c r="J8" s="170">
        <f t="shared" si="1"/>
        <v>0</v>
      </c>
      <c r="K8" s="170">
        <f t="shared" si="1"/>
        <v>0</v>
      </c>
      <c r="L8" s="170">
        <f t="shared" si="1"/>
        <v>0</v>
      </c>
      <c r="M8" s="170">
        <f t="shared" si="1"/>
        <v>0</v>
      </c>
      <c r="N8" s="170">
        <f t="shared" si="1"/>
        <v>0</v>
      </c>
      <c r="O8" s="170">
        <f t="shared" si="1"/>
        <v>0</v>
      </c>
      <c r="P8" s="170">
        <f t="shared" si="1"/>
        <v>0</v>
      </c>
      <c r="Q8" s="170">
        <f t="shared" si="1"/>
        <v>0</v>
      </c>
      <c r="R8" s="170">
        <f t="shared" si="1"/>
        <v>0</v>
      </c>
      <c r="S8" s="170">
        <f t="shared" si="1"/>
        <v>0</v>
      </c>
      <c r="T8" s="170">
        <f t="shared" si="1"/>
        <v>0</v>
      </c>
      <c r="U8" s="170">
        <f t="shared" si="1"/>
        <v>0</v>
      </c>
      <c r="V8" s="170">
        <f t="shared" si="1"/>
        <v>0</v>
      </c>
      <c r="W8" s="170">
        <f t="shared" si="1"/>
        <v>0</v>
      </c>
      <c r="X8" s="170">
        <f t="shared" si="1"/>
        <v>0</v>
      </c>
      <c r="Y8" s="170">
        <f t="shared" si="1"/>
        <v>0</v>
      </c>
      <c r="Z8" s="170">
        <f t="shared" si="1"/>
        <v>0</v>
      </c>
      <c r="AA8" s="170">
        <f t="shared" si="1"/>
        <v>0</v>
      </c>
      <c r="AB8" s="170">
        <f t="shared" si="1"/>
        <v>0</v>
      </c>
      <c r="AC8" s="170">
        <f t="shared" si="1"/>
        <v>0</v>
      </c>
      <c r="AD8" s="170">
        <f t="shared" si="1"/>
        <v>0</v>
      </c>
      <c r="AE8" s="170">
        <f t="shared" si="1"/>
        <v>0</v>
      </c>
      <c r="AF8" s="170">
        <f t="shared" si="1"/>
        <v>0</v>
      </c>
      <c r="AG8" s="170">
        <f t="shared" si="1"/>
        <v>0</v>
      </c>
      <c r="AH8" s="170">
        <f t="shared" si="1"/>
        <v>0</v>
      </c>
      <c r="AI8" s="170">
        <f t="shared" si="1"/>
        <v>0</v>
      </c>
      <c r="AJ8" s="171">
        <f t="shared" si="1"/>
        <v>0</v>
      </c>
    </row>
    <row r="9" spans="1:36" x14ac:dyDescent="0.2">
      <c r="A9" s="27"/>
      <c r="B9" s="1"/>
      <c r="C9" s="123" t="str">
        <f>Tracking!C17</f>
        <v>Auto Loan/Lease</v>
      </c>
      <c r="D9" s="123"/>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3">
        <f>SUM(E9:AI9)</f>
        <v>0</v>
      </c>
    </row>
    <row r="10" spans="1:36" x14ac:dyDescent="0.2">
      <c r="A10" s="27"/>
      <c r="B10" s="1"/>
      <c r="C10" s="123" t="str">
        <f>Tracking!C18</f>
        <v xml:space="preserve">Insurance </v>
      </c>
      <c r="D10" s="123"/>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3">
        <f t="shared" ref="AJ10:AJ18" si="2">SUM(E10:AI10)</f>
        <v>0</v>
      </c>
    </row>
    <row r="11" spans="1:36" x14ac:dyDescent="0.2">
      <c r="A11" s="27"/>
      <c r="B11" s="1"/>
      <c r="C11" s="123" t="str">
        <f>Tracking!C19</f>
        <v>John's bus pass</v>
      </c>
      <c r="D11" s="12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3">
        <f t="shared" si="2"/>
        <v>0</v>
      </c>
    </row>
    <row r="12" spans="1:36" x14ac:dyDescent="0.2">
      <c r="A12" s="27"/>
      <c r="B12" s="1"/>
      <c r="C12" s="123" t="str">
        <f>Tracking!C20</f>
        <v>Gas</v>
      </c>
      <c r="D12" s="123"/>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3">
        <f t="shared" si="2"/>
        <v>0</v>
      </c>
    </row>
    <row r="13" spans="1:36" x14ac:dyDescent="0.2">
      <c r="A13" s="27"/>
      <c r="B13" s="1"/>
      <c r="C13" s="123" t="str">
        <f>Tracking!C21</f>
        <v>Maintenance</v>
      </c>
      <c r="D13" s="123"/>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3">
        <f t="shared" si="2"/>
        <v>0</v>
      </c>
    </row>
    <row r="14" spans="1:36" x14ac:dyDescent="0.2">
      <c r="A14" s="27"/>
      <c r="B14" s="1"/>
      <c r="C14" s="123" t="str">
        <f>Tracking!C22</f>
        <v>Registration</v>
      </c>
      <c r="D14" s="123"/>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3">
        <f t="shared" si="2"/>
        <v>0</v>
      </c>
    </row>
    <row r="15" spans="1:36" x14ac:dyDescent="0.2">
      <c r="A15" s="27"/>
      <c r="B15" s="1"/>
      <c r="C15" s="123" t="str">
        <f>Tracking!C23</f>
        <v>Inspection</v>
      </c>
      <c r="D15" s="123"/>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3">
        <f t="shared" si="2"/>
        <v>0</v>
      </c>
    </row>
    <row r="16" spans="1:36" x14ac:dyDescent="0.2">
      <c r="A16" s="27"/>
      <c r="B16" s="1"/>
      <c r="C16" s="123" t="str">
        <f>Tracking!C24</f>
        <v>Other</v>
      </c>
      <c r="D16" s="123"/>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3">
        <f t="shared" si="2"/>
        <v>0</v>
      </c>
    </row>
    <row r="17" spans="1:36" x14ac:dyDescent="0.2">
      <c r="A17" s="27"/>
      <c r="B17" s="1"/>
      <c r="C17" s="123" t="str">
        <f>Tracking!C25</f>
        <v>Other</v>
      </c>
      <c r="D17" s="123"/>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3">
        <f t="shared" si="2"/>
        <v>0</v>
      </c>
    </row>
    <row r="18" spans="1:36" x14ac:dyDescent="0.2">
      <c r="A18" s="27"/>
      <c r="B18" s="1"/>
      <c r="C18" s="123" t="str">
        <f>Tracking!C26</f>
        <v>Other</v>
      </c>
      <c r="D18" s="123"/>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3">
        <f t="shared" si="2"/>
        <v>0</v>
      </c>
    </row>
    <row r="19" spans="1:36" x14ac:dyDescent="0.2">
      <c r="A19" s="27"/>
      <c r="B19" s="1"/>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74"/>
    </row>
    <row r="20" spans="1:36" x14ac:dyDescent="0.2">
      <c r="A20" s="27"/>
      <c r="B20" s="1"/>
      <c r="C20" s="169" t="str">
        <f>Comparison!C28</f>
        <v>Home</v>
      </c>
      <c r="D20" s="123"/>
      <c r="E20" s="175">
        <f>SUM(E21:E30)</f>
        <v>0</v>
      </c>
      <c r="F20" s="175">
        <f t="shared" ref="F20:AJ20" si="3">SUM(F21:F30)</f>
        <v>0</v>
      </c>
      <c r="G20" s="175">
        <f t="shared" si="3"/>
        <v>0</v>
      </c>
      <c r="H20" s="175">
        <f t="shared" si="3"/>
        <v>0</v>
      </c>
      <c r="I20" s="175">
        <f t="shared" si="3"/>
        <v>0</v>
      </c>
      <c r="J20" s="175">
        <f t="shared" si="3"/>
        <v>0</v>
      </c>
      <c r="K20" s="175">
        <f t="shared" si="3"/>
        <v>0</v>
      </c>
      <c r="L20" s="175">
        <f t="shared" si="3"/>
        <v>0</v>
      </c>
      <c r="M20" s="175">
        <f t="shared" si="3"/>
        <v>0</v>
      </c>
      <c r="N20" s="175">
        <f t="shared" si="3"/>
        <v>0</v>
      </c>
      <c r="O20" s="175">
        <f t="shared" si="3"/>
        <v>0</v>
      </c>
      <c r="P20" s="175">
        <f t="shared" si="3"/>
        <v>0</v>
      </c>
      <c r="Q20" s="175">
        <f t="shared" si="3"/>
        <v>0</v>
      </c>
      <c r="R20" s="175">
        <f t="shared" si="3"/>
        <v>0</v>
      </c>
      <c r="S20" s="175">
        <f t="shared" si="3"/>
        <v>0</v>
      </c>
      <c r="T20" s="175">
        <f t="shared" si="3"/>
        <v>0</v>
      </c>
      <c r="U20" s="175">
        <f t="shared" si="3"/>
        <v>0</v>
      </c>
      <c r="V20" s="175">
        <f t="shared" si="3"/>
        <v>0</v>
      </c>
      <c r="W20" s="175">
        <f t="shared" si="3"/>
        <v>0</v>
      </c>
      <c r="X20" s="175">
        <f t="shared" si="3"/>
        <v>0</v>
      </c>
      <c r="Y20" s="175">
        <f t="shared" si="3"/>
        <v>0</v>
      </c>
      <c r="Z20" s="175">
        <f t="shared" si="3"/>
        <v>0</v>
      </c>
      <c r="AA20" s="175">
        <f t="shared" si="3"/>
        <v>0</v>
      </c>
      <c r="AB20" s="175">
        <f t="shared" si="3"/>
        <v>0</v>
      </c>
      <c r="AC20" s="175">
        <f t="shared" si="3"/>
        <v>0</v>
      </c>
      <c r="AD20" s="175">
        <f t="shared" si="3"/>
        <v>0</v>
      </c>
      <c r="AE20" s="175">
        <f t="shared" si="3"/>
        <v>0</v>
      </c>
      <c r="AF20" s="175">
        <f t="shared" si="3"/>
        <v>0</v>
      </c>
      <c r="AG20" s="175">
        <f t="shared" si="3"/>
        <v>0</v>
      </c>
      <c r="AH20" s="175">
        <f t="shared" si="3"/>
        <v>0</v>
      </c>
      <c r="AI20" s="175">
        <f>SUM(AI21:AI30)</f>
        <v>0</v>
      </c>
      <c r="AJ20" s="176">
        <f t="shared" si="3"/>
        <v>0</v>
      </c>
    </row>
    <row r="21" spans="1:36" x14ac:dyDescent="0.2">
      <c r="A21" s="27"/>
      <c r="B21" s="1"/>
      <c r="C21" s="123" t="str">
        <f>Tracking!C29</f>
        <v>Mortgage</v>
      </c>
      <c r="D21" s="123"/>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3">
        <f t="shared" ref="AJ21:AJ30" si="4">SUM(E21:AI21)</f>
        <v>0</v>
      </c>
    </row>
    <row r="22" spans="1:36" x14ac:dyDescent="0.2">
      <c r="A22" s="27"/>
      <c r="B22" s="1"/>
      <c r="C22" s="123" t="str">
        <f>Tracking!C30</f>
        <v>Rent</v>
      </c>
      <c r="D22" s="123"/>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3">
        <f t="shared" si="4"/>
        <v>0</v>
      </c>
    </row>
    <row r="23" spans="1:36" x14ac:dyDescent="0.2">
      <c r="A23" s="27"/>
      <c r="B23" s="1"/>
      <c r="C23" s="123" t="str">
        <f>Tracking!C31</f>
        <v>Maintenance</v>
      </c>
      <c r="D23" s="123"/>
      <c r="E23" s="172"/>
      <c r="F23" s="172"/>
      <c r="G23" s="172"/>
      <c r="H23" s="191"/>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3">
        <f t="shared" si="4"/>
        <v>0</v>
      </c>
    </row>
    <row r="24" spans="1:36" x14ac:dyDescent="0.2">
      <c r="A24" s="27"/>
      <c r="B24" s="1"/>
      <c r="C24" s="123" t="str">
        <f>Tracking!C32</f>
        <v>Insurance</v>
      </c>
      <c r="D24" s="123"/>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3">
        <f t="shared" si="4"/>
        <v>0</v>
      </c>
    </row>
    <row r="25" spans="1:36" x14ac:dyDescent="0.2">
      <c r="A25" s="27"/>
      <c r="B25" s="1"/>
      <c r="C25" s="123" t="str">
        <f>Tracking!C33</f>
        <v>Furniture</v>
      </c>
      <c r="D25" s="123"/>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3">
        <f t="shared" si="4"/>
        <v>0</v>
      </c>
    </row>
    <row r="26" spans="1:36" x14ac:dyDescent="0.2">
      <c r="A26" s="27"/>
      <c r="B26" s="1"/>
      <c r="C26" s="123" t="str">
        <f>Tracking!C34</f>
        <v>Household Supplies</v>
      </c>
      <c r="D26" s="123"/>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f t="shared" si="4"/>
        <v>0</v>
      </c>
    </row>
    <row r="27" spans="1:36" x14ac:dyDescent="0.2">
      <c r="A27" s="27"/>
      <c r="B27" s="1"/>
      <c r="C27" s="123" t="str">
        <f>Tracking!C35</f>
        <v>Real Estate Tax</v>
      </c>
      <c r="D27" s="123"/>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3">
        <f t="shared" si="4"/>
        <v>0</v>
      </c>
    </row>
    <row r="28" spans="1:36" x14ac:dyDescent="0.2">
      <c r="A28" s="27"/>
      <c r="B28" s="1"/>
      <c r="C28" s="123" t="str">
        <f>Tracking!C36</f>
        <v>Other</v>
      </c>
      <c r="D28" s="123"/>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3">
        <f t="shared" si="4"/>
        <v>0</v>
      </c>
    </row>
    <row r="29" spans="1:36" x14ac:dyDescent="0.2">
      <c r="A29" s="27"/>
      <c r="B29" s="1"/>
      <c r="C29" s="123" t="str">
        <f>Tracking!C37</f>
        <v>Other</v>
      </c>
      <c r="D29" s="123"/>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3">
        <f t="shared" si="4"/>
        <v>0</v>
      </c>
    </row>
    <row r="30" spans="1:36" x14ac:dyDescent="0.2">
      <c r="A30" s="27"/>
      <c r="B30" s="1"/>
      <c r="C30" s="123" t="str">
        <f>Tracking!C38</f>
        <v>Other</v>
      </c>
      <c r="D30" s="123"/>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3">
        <f t="shared" si="4"/>
        <v>0</v>
      </c>
    </row>
    <row r="31" spans="1:36" x14ac:dyDescent="0.2">
      <c r="A31" s="27"/>
      <c r="B31" s="1"/>
      <c r="C31" s="123"/>
      <c r="D31" s="123"/>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74"/>
    </row>
    <row r="32" spans="1:36" x14ac:dyDescent="0.2">
      <c r="A32" s="27"/>
      <c r="B32" s="1"/>
      <c r="C32" s="169" t="str">
        <f>Comparison!C40</f>
        <v>Utilities</v>
      </c>
      <c r="D32" s="123"/>
      <c r="E32" s="175">
        <f>SUM(E33:E42)</f>
        <v>0</v>
      </c>
      <c r="F32" s="175">
        <f t="shared" ref="F32:AJ32" si="5">SUM(F33:F42)</f>
        <v>0</v>
      </c>
      <c r="G32" s="175">
        <f t="shared" si="5"/>
        <v>0</v>
      </c>
      <c r="H32" s="175">
        <f t="shared" si="5"/>
        <v>0</v>
      </c>
      <c r="I32" s="175">
        <f t="shared" si="5"/>
        <v>0</v>
      </c>
      <c r="J32" s="175">
        <f t="shared" si="5"/>
        <v>0</v>
      </c>
      <c r="K32" s="175">
        <f t="shared" si="5"/>
        <v>0</v>
      </c>
      <c r="L32" s="175">
        <f t="shared" si="5"/>
        <v>0</v>
      </c>
      <c r="M32" s="175">
        <f t="shared" si="5"/>
        <v>0</v>
      </c>
      <c r="N32" s="175">
        <f t="shared" si="5"/>
        <v>0</v>
      </c>
      <c r="O32" s="175">
        <f t="shared" si="5"/>
        <v>0</v>
      </c>
      <c r="P32" s="175">
        <f t="shared" si="5"/>
        <v>0</v>
      </c>
      <c r="Q32" s="175">
        <f t="shared" si="5"/>
        <v>0</v>
      </c>
      <c r="R32" s="175">
        <f t="shared" si="5"/>
        <v>0</v>
      </c>
      <c r="S32" s="175">
        <f t="shared" si="5"/>
        <v>0</v>
      </c>
      <c r="T32" s="175">
        <f t="shared" si="5"/>
        <v>0</v>
      </c>
      <c r="U32" s="175">
        <f t="shared" si="5"/>
        <v>0</v>
      </c>
      <c r="V32" s="175">
        <f t="shared" si="5"/>
        <v>0</v>
      </c>
      <c r="W32" s="175">
        <f t="shared" si="5"/>
        <v>0</v>
      </c>
      <c r="X32" s="175">
        <f t="shared" si="5"/>
        <v>0</v>
      </c>
      <c r="Y32" s="175">
        <f t="shared" si="5"/>
        <v>0</v>
      </c>
      <c r="Z32" s="175">
        <f t="shared" si="5"/>
        <v>0</v>
      </c>
      <c r="AA32" s="175">
        <f t="shared" si="5"/>
        <v>0</v>
      </c>
      <c r="AB32" s="175">
        <f t="shared" si="5"/>
        <v>0</v>
      </c>
      <c r="AC32" s="175">
        <f t="shared" si="5"/>
        <v>0</v>
      </c>
      <c r="AD32" s="175">
        <f t="shared" si="5"/>
        <v>0</v>
      </c>
      <c r="AE32" s="175">
        <f t="shared" si="5"/>
        <v>0</v>
      </c>
      <c r="AF32" s="175">
        <f t="shared" si="5"/>
        <v>0</v>
      </c>
      <c r="AG32" s="175">
        <f t="shared" si="5"/>
        <v>0</v>
      </c>
      <c r="AH32" s="175">
        <f t="shared" si="5"/>
        <v>0</v>
      </c>
      <c r="AI32" s="175">
        <f>SUM(AI33:AI42)</f>
        <v>0</v>
      </c>
      <c r="AJ32" s="176">
        <f t="shared" si="5"/>
        <v>0</v>
      </c>
    </row>
    <row r="33" spans="1:36" x14ac:dyDescent="0.2">
      <c r="A33" s="27"/>
      <c r="B33" s="1"/>
      <c r="C33" s="123" t="str">
        <f>Tracking!C41</f>
        <v>Phone - Home</v>
      </c>
      <c r="D33" s="123"/>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3">
        <f t="shared" ref="AJ33:AJ42" si="6">SUM(E33:AI33)</f>
        <v>0</v>
      </c>
    </row>
    <row r="34" spans="1:36" x14ac:dyDescent="0.2">
      <c r="A34" s="27"/>
      <c r="B34" s="1"/>
      <c r="C34" s="123" t="str">
        <f>Tracking!C42</f>
        <v>Phone - Cell</v>
      </c>
      <c r="D34" s="123"/>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3">
        <f t="shared" si="6"/>
        <v>0</v>
      </c>
    </row>
    <row r="35" spans="1:36" x14ac:dyDescent="0.2">
      <c r="A35" s="27"/>
      <c r="B35" s="1"/>
      <c r="C35" s="123" t="str">
        <f>Tracking!C43</f>
        <v>Cable</v>
      </c>
      <c r="D35" s="123"/>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3">
        <f t="shared" si="6"/>
        <v>0</v>
      </c>
    </row>
    <row r="36" spans="1:36" x14ac:dyDescent="0.2">
      <c r="A36" s="27"/>
      <c r="B36" s="1"/>
      <c r="C36" s="123" t="str">
        <f>Tracking!C44</f>
        <v>Gas</v>
      </c>
      <c r="D36" s="123"/>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3">
        <f t="shared" si="6"/>
        <v>0</v>
      </c>
    </row>
    <row r="37" spans="1:36" x14ac:dyDescent="0.2">
      <c r="A37" s="27"/>
      <c r="B37" s="1"/>
      <c r="C37" s="123" t="str">
        <f>Tracking!C45</f>
        <v>Other</v>
      </c>
      <c r="D37" s="123"/>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3">
        <f t="shared" si="6"/>
        <v>0</v>
      </c>
    </row>
    <row r="38" spans="1:36" x14ac:dyDescent="0.2">
      <c r="A38" s="27"/>
      <c r="B38" s="1"/>
      <c r="C38" s="123" t="str">
        <f>Tracking!C46</f>
        <v>Water</v>
      </c>
      <c r="D38" s="123"/>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3">
        <f t="shared" si="6"/>
        <v>0</v>
      </c>
    </row>
    <row r="39" spans="1:36" x14ac:dyDescent="0.2">
      <c r="A39" s="27"/>
      <c r="B39" s="1"/>
      <c r="C39" s="123" t="str">
        <f>Tracking!C47</f>
        <v>Electricity</v>
      </c>
      <c r="D39" s="123"/>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3">
        <f t="shared" si="6"/>
        <v>0</v>
      </c>
    </row>
    <row r="40" spans="1:36" x14ac:dyDescent="0.2">
      <c r="A40" s="27"/>
      <c r="B40" s="1"/>
      <c r="C40" s="123" t="str">
        <f>Tracking!C48</f>
        <v>Internet</v>
      </c>
      <c r="D40" s="123"/>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3">
        <f t="shared" si="6"/>
        <v>0</v>
      </c>
    </row>
    <row r="41" spans="1:36" x14ac:dyDescent="0.2">
      <c r="A41" s="27"/>
      <c r="B41" s="1"/>
      <c r="C41" s="123" t="str">
        <f>Tracking!C49</f>
        <v>Other</v>
      </c>
      <c r="D41" s="123"/>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3">
        <f t="shared" si="6"/>
        <v>0</v>
      </c>
    </row>
    <row r="42" spans="1:36" x14ac:dyDescent="0.2">
      <c r="A42" s="27"/>
      <c r="B42" s="1"/>
      <c r="C42" s="123" t="str">
        <f>Tracking!C50</f>
        <v>Other</v>
      </c>
      <c r="D42" s="123"/>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3">
        <f t="shared" si="6"/>
        <v>0</v>
      </c>
    </row>
    <row r="43" spans="1:36" x14ac:dyDescent="0.2">
      <c r="A43" s="27"/>
      <c r="B43" s="1"/>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74"/>
    </row>
    <row r="44" spans="1:36" x14ac:dyDescent="0.2">
      <c r="A44" s="27"/>
      <c r="B44" s="1"/>
      <c r="C44" s="169" t="str">
        <f>Comparison!C52</f>
        <v>Health</v>
      </c>
      <c r="D44" s="123"/>
      <c r="E44" s="175">
        <f>SUM(E45:E54)</f>
        <v>0</v>
      </c>
      <c r="F44" s="175">
        <f t="shared" ref="F44:AH44" si="7">SUM(F45:F54)</f>
        <v>0</v>
      </c>
      <c r="G44" s="175">
        <f t="shared" si="7"/>
        <v>0</v>
      </c>
      <c r="H44" s="175">
        <f t="shared" si="7"/>
        <v>0</v>
      </c>
      <c r="I44" s="175">
        <f t="shared" si="7"/>
        <v>0</v>
      </c>
      <c r="J44" s="175">
        <f t="shared" si="7"/>
        <v>0</v>
      </c>
      <c r="K44" s="175">
        <f t="shared" si="7"/>
        <v>0</v>
      </c>
      <c r="L44" s="175">
        <f t="shared" si="7"/>
        <v>0</v>
      </c>
      <c r="M44" s="175">
        <f t="shared" si="7"/>
        <v>0</v>
      </c>
      <c r="N44" s="175">
        <f t="shared" si="7"/>
        <v>0</v>
      </c>
      <c r="O44" s="175">
        <f t="shared" si="7"/>
        <v>0</v>
      </c>
      <c r="P44" s="175">
        <f t="shared" si="7"/>
        <v>0</v>
      </c>
      <c r="Q44" s="175">
        <f t="shared" si="7"/>
        <v>0</v>
      </c>
      <c r="R44" s="175">
        <f t="shared" si="7"/>
        <v>0</v>
      </c>
      <c r="S44" s="175">
        <f t="shared" si="7"/>
        <v>0</v>
      </c>
      <c r="T44" s="175">
        <f t="shared" si="7"/>
        <v>0</v>
      </c>
      <c r="U44" s="175">
        <f t="shared" si="7"/>
        <v>0</v>
      </c>
      <c r="V44" s="175">
        <f t="shared" si="7"/>
        <v>0</v>
      </c>
      <c r="W44" s="175">
        <f t="shared" si="7"/>
        <v>0</v>
      </c>
      <c r="X44" s="175">
        <f t="shared" si="7"/>
        <v>0</v>
      </c>
      <c r="Y44" s="175">
        <f t="shared" si="7"/>
        <v>0</v>
      </c>
      <c r="Z44" s="175">
        <f t="shared" si="7"/>
        <v>0</v>
      </c>
      <c r="AA44" s="175">
        <f t="shared" si="7"/>
        <v>0</v>
      </c>
      <c r="AB44" s="175">
        <f t="shared" si="7"/>
        <v>0</v>
      </c>
      <c r="AC44" s="175">
        <f t="shared" si="7"/>
        <v>0</v>
      </c>
      <c r="AD44" s="175">
        <f t="shared" si="7"/>
        <v>0</v>
      </c>
      <c r="AE44" s="175">
        <f t="shared" si="7"/>
        <v>0</v>
      </c>
      <c r="AF44" s="175">
        <f t="shared" si="7"/>
        <v>0</v>
      </c>
      <c r="AG44" s="175">
        <f t="shared" si="7"/>
        <v>0</v>
      </c>
      <c r="AH44" s="175">
        <f t="shared" si="7"/>
        <v>0</v>
      </c>
      <c r="AI44" s="175">
        <f>SUM(AI45:AI54)</f>
        <v>0</v>
      </c>
      <c r="AJ44" s="176">
        <f>SUM(AJ45:AJ54)</f>
        <v>0</v>
      </c>
    </row>
    <row r="45" spans="1:36" x14ac:dyDescent="0.2">
      <c r="A45" s="27"/>
      <c r="B45" s="1"/>
      <c r="C45" s="123" t="str">
        <f>Tracking!C53</f>
        <v>Dental</v>
      </c>
      <c r="D45" s="123"/>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3">
        <f t="shared" ref="AJ45:AJ54" si="8">SUM(E45:AI45)</f>
        <v>0</v>
      </c>
    </row>
    <row r="46" spans="1:36" x14ac:dyDescent="0.2">
      <c r="A46" s="27"/>
      <c r="B46" s="1"/>
      <c r="C46" s="123" t="str">
        <f>Tracking!C54</f>
        <v>Medical</v>
      </c>
      <c r="D46" s="123"/>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3">
        <f t="shared" si="8"/>
        <v>0</v>
      </c>
    </row>
    <row r="47" spans="1:36" x14ac:dyDescent="0.2">
      <c r="A47" s="27"/>
      <c r="B47" s="1"/>
      <c r="C47" s="123" t="str">
        <f>Tracking!C55</f>
        <v>Medication</v>
      </c>
      <c r="D47" s="123"/>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3">
        <f t="shared" si="8"/>
        <v>0</v>
      </c>
    </row>
    <row r="48" spans="1:36" x14ac:dyDescent="0.2">
      <c r="A48" s="27"/>
      <c r="B48" s="1"/>
      <c r="C48" s="123" t="str">
        <f>Tracking!C56</f>
        <v>Vision/contacts</v>
      </c>
      <c r="D48" s="123"/>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3">
        <f t="shared" si="8"/>
        <v>0</v>
      </c>
    </row>
    <row r="49" spans="1:36" x14ac:dyDescent="0.2">
      <c r="A49" s="27"/>
      <c r="B49" s="1"/>
      <c r="C49" s="123" t="str">
        <f>Tracking!C57</f>
        <v>Life Insurance</v>
      </c>
      <c r="D49" s="123"/>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3">
        <f t="shared" si="8"/>
        <v>0</v>
      </c>
    </row>
    <row r="50" spans="1:36" x14ac:dyDescent="0.2">
      <c r="A50" s="27"/>
      <c r="B50" s="1"/>
      <c r="C50" s="123" t="str">
        <f>Tracking!C58</f>
        <v>Other</v>
      </c>
      <c r="D50" s="123"/>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3">
        <f t="shared" si="8"/>
        <v>0</v>
      </c>
    </row>
    <row r="51" spans="1:36" x14ac:dyDescent="0.2">
      <c r="A51" s="27"/>
      <c r="B51" s="1"/>
      <c r="C51" s="123" t="str">
        <f>Tracking!C59</f>
        <v>Other</v>
      </c>
      <c r="D51" s="123"/>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f t="shared" si="8"/>
        <v>0</v>
      </c>
    </row>
    <row r="52" spans="1:36" x14ac:dyDescent="0.2">
      <c r="A52" s="27"/>
      <c r="B52" s="1"/>
      <c r="C52" s="123" t="str">
        <f>Tracking!C60</f>
        <v>Other</v>
      </c>
      <c r="D52" s="123"/>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3">
        <f t="shared" si="8"/>
        <v>0</v>
      </c>
    </row>
    <row r="53" spans="1:36" x14ac:dyDescent="0.2">
      <c r="A53" s="27"/>
      <c r="B53" s="1"/>
      <c r="C53" s="123" t="str">
        <f>Tracking!C61</f>
        <v>Other</v>
      </c>
      <c r="D53" s="123"/>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3">
        <f t="shared" si="8"/>
        <v>0</v>
      </c>
    </row>
    <row r="54" spans="1:36" x14ac:dyDescent="0.2">
      <c r="A54" s="27"/>
      <c r="B54" s="1"/>
      <c r="C54" s="123" t="str">
        <f>Tracking!C62</f>
        <v>Other</v>
      </c>
      <c r="D54" s="123"/>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3">
        <f t="shared" si="8"/>
        <v>0</v>
      </c>
    </row>
    <row r="55" spans="1:36" x14ac:dyDescent="0.2">
      <c r="A55" s="27"/>
      <c r="B55" s="1"/>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74"/>
    </row>
    <row r="56" spans="1:36" x14ac:dyDescent="0.2">
      <c r="A56" s="27"/>
      <c r="B56" s="1"/>
      <c r="C56" s="169" t="str">
        <f>Comparison!C64</f>
        <v>Entertainment</v>
      </c>
      <c r="D56" s="123"/>
      <c r="E56" s="175">
        <f>SUM(E57:E66)</f>
        <v>0</v>
      </c>
      <c r="F56" s="175">
        <f t="shared" ref="F56:AH56" si="9">SUM(F57:F66)</f>
        <v>0</v>
      </c>
      <c r="G56" s="175">
        <f t="shared" si="9"/>
        <v>0</v>
      </c>
      <c r="H56" s="175">
        <f t="shared" si="9"/>
        <v>0</v>
      </c>
      <c r="I56" s="175">
        <f t="shared" si="9"/>
        <v>0</v>
      </c>
      <c r="J56" s="175">
        <f t="shared" si="9"/>
        <v>0</v>
      </c>
      <c r="K56" s="175">
        <f t="shared" si="9"/>
        <v>0</v>
      </c>
      <c r="L56" s="175">
        <f t="shared" si="9"/>
        <v>0</v>
      </c>
      <c r="M56" s="175">
        <f t="shared" si="9"/>
        <v>0</v>
      </c>
      <c r="N56" s="175">
        <f t="shared" si="9"/>
        <v>0</v>
      </c>
      <c r="O56" s="175">
        <f t="shared" si="9"/>
        <v>0</v>
      </c>
      <c r="P56" s="175">
        <f t="shared" si="9"/>
        <v>0</v>
      </c>
      <c r="Q56" s="175">
        <f t="shared" si="9"/>
        <v>0</v>
      </c>
      <c r="R56" s="175">
        <f t="shared" si="9"/>
        <v>0</v>
      </c>
      <c r="S56" s="175">
        <f t="shared" si="9"/>
        <v>0</v>
      </c>
      <c r="T56" s="175">
        <f t="shared" si="9"/>
        <v>0</v>
      </c>
      <c r="U56" s="175">
        <f t="shared" si="9"/>
        <v>0</v>
      </c>
      <c r="V56" s="175">
        <f t="shared" si="9"/>
        <v>0</v>
      </c>
      <c r="W56" s="175">
        <f t="shared" si="9"/>
        <v>0</v>
      </c>
      <c r="X56" s="175">
        <f t="shared" si="9"/>
        <v>0</v>
      </c>
      <c r="Y56" s="175">
        <f t="shared" si="9"/>
        <v>0</v>
      </c>
      <c r="Z56" s="175">
        <f t="shared" si="9"/>
        <v>0</v>
      </c>
      <c r="AA56" s="175">
        <f t="shared" si="9"/>
        <v>0</v>
      </c>
      <c r="AB56" s="175">
        <f t="shared" si="9"/>
        <v>0</v>
      </c>
      <c r="AC56" s="175">
        <f t="shared" si="9"/>
        <v>0</v>
      </c>
      <c r="AD56" s="175">
        <f t="shared" si="9"/>
        <v>0</v>
      </c>
      <c r="AE56" s="175">
        <f t="shared" si="9"/>
        <v>0</v>
      </c>
      <c r="AF56" s="175">
        <f t="shared" si="9"/>
        <v>0</v>
      </c>
      <c r="AG56" s="175">
        <f t="shared" si="9"/>
        <v>0</v>
      </c>
      <c r="AH56" s="175">
        <f t="shared" si="9"/>
        <v>0</v>
      </c>
      <c r="AI56" s="175">
        <f>SUM(AI57:AI66)</f>
        <v>0</v>
      </c>
      <c r="AJ56" s="176">
        <f>SUM(AJ57:AJ66)</f>
        <v>0</v>
      </c>
    </row>
    <row r="57" spans="1:36" x14ac:dyDescent="0.2">
      <c r="A57" s="27"/>
      <c r="B57" s="1"/>
      <c r="C57" s="123" t="str">
        <f>Tracking!C65</f>
        <v>Memberships</v>
      </c>
      <c r="D57" s="123"/>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3">
        <f t="shared" ref="AJ57:AJ66" si="10">SUM(E57:AI57)</f>
        <v>0</v>
      </c>
    </row>
    <row r="58" spans="1:36" x14ac:dyDescent="0.2">
      <c r="A58" s="27"/>
      <c r="B58" s="1"/>
      <c r="C58" s="123" t="str">
        <f>Tracking!C66</f>
        <v>Events</v>
      </c>
      <c r="D58" s="123"/>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3">
        <f t="shared" si="10"/>
        <v>0</v>
      </c>
    </row>
    <row r="59" spans="1:36" x14ac:dyDescent="0.2">
      <c r="A59" s="27"/>
      <c r="B59" s="1"/>
      <c r="C59" s="123" t="str">
        <f>Tracking!C67</f>
        <v>Subscriptions</v>
      </c>
      <c r="D59" s="123"/>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3">
        <f t="shared" si="10"/>
        <v>0</v>
      </c>
    </row>
    <row r="60" spans="1:36" x14ac:dyDescent="0.2">
      <c r="A60" s="27"/>
      <c r="B60" s="1"/>
      <c r="C60" s="123" t="str">
        <f>Tracking!C68</f>
        <v>Movies</v>
      </c>
      <c r="D60" s="123"/>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3">
        <f t="shared" si="10"/>
        <v>0</v>
      </c>
    </row>
    <row r="61" spans="1:36" x14ac:dyDescent="0.2">
      <c r="A61" s="27"/>
      <c r="B61" s="1"/>
      <c r="C61" s="123" t="str">
        <f>Tracking!C69</f>
        <v>Music</v>
      </c>
      <c r="D61" s="123"/>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3">
        <f t="shared" si="10"/>
        <v>0</v>
      </c>
    </row>
    <row r="62" spans="1:36" x14ac:dyDescent="0.2">
      <c r="A62" s="27"/>
      <c r="B62" s="1"/>
      <c r="C62" s="123" t="str">
        <f>Tracking!C70</f>
        <v>Hobbies</v>
      </c>
      <c r="D62" s="123"/>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3">
        <f t="shared" si="10"/>
        <v>0</v>
      </c>
    </row>
    <row r="63" spans="1:36" x14ac:dyDescent="0.2">
      <c r="A63" s="27"/>
      <c r="B63" s="1"/>
      <c r="C63" s="123" t="str">
        <f>Tracking!C71</f>
        <v>Travel/ Vacation</v>
      </c>
      <c r="D63" s="123"/>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3">
        <f t="shared" si="10"/>
        <v>0</v>
      </c>
    </row>
    <row r="64" spans="1:36" x14ac:dyDescent="0.2">
      <c r="A64" s="27"/>
      <c r="B64" s="1"/>
      <c r="C64" s="123" t="str">
        <f>Tracking!C72</f>
        <v>Other</v>
      </c>
      <c r="D64" s="123"/>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3">
        <f t="shared" si="10"/>
        <v>0</v>
      </c>
    </row>
    <row r="65" spans="1:36" x14ac:dyDescent="0.2">
      <c r="A65" s="27"/>
      <c r="B65" s="1"/>
      <c r="C65" s="123" t="str">
        <f>Tracking!C73</f>
        <v>Other</v>
      </c>
      <c r="D65" s="123"/>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3">
        <f t="shared" si="10"/>
        <v>0</v>
      </c>
    </row>
    <row r="66" spans="1:36" x14ac:dyDescent="0.2">
      <c r="A66" s="27"/>
      <c r="B66" s="1"/>
      <c r="C66" s="123" t="str">
        <f>Tracking!C74</f>
        <v>Other</v>
      </c>
      <c r="D66" s="123"/>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3">
        <f t="shared" si="10"/>
        <v>0</v>
      </c>
    </row>
    <row r="67" spans="1:36" x14ac:dyDescent="0.2">
      <c r="A67" s="27"/>
      <c r="B67" s="1"/>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74"/>
    </row>
    <row r="68" spans="1:36" x14ac:dyDescent="0.2">
      <c r="A68" s="27"/>
      <c r="B68" s="1"/>
      <c r="C68" s="169" t="str">
        <f>Comparison!C76</f>
        <v>Dining</v>
      </c>
      <c r="D68" s="123"/>
      <c r="E68" s="175">
        <f>SUM(E69:E78)</f>
        <v>0</v>
      </c>
      <c r="F68" s="175">
        <f t="shared" ref="F68:AH68" si="11">SUM(F69:F78)</f>
        <v>0</v>
      </c>
      <c r="G68" s="175">
        <f t="shared" si="11"/>
        <v>0</v>
      </c>
      <c r="H68" s="175">
        <f t="shared" si="11"/>
        <v>0</v>
      </c>
      <c r="I68" s="175">
        <f t="shared" si="11"/>
        <v>0</v>
      </c>
      <c r="J68" s="175">
        <f t="shared" si="11"/>
        <v>0</v>
      </c>
      <c r="K68" s="175">
        <f t="shared" si="11"/>
        <v>0</v>
      </c>
      <c r="L68" s="175">
        <f t="shared" si="11"/>
        <v>0</v>
      </c>
      <c r="M68" s="175">
        <f t="shared" si="11"/>
        <v>0</v>
      </c>
      <c r="N68" s="175">
        <f t="shared" si="11"/>
        <v>0</v>
      </c>
      <c r="O68" s="175">
        <f t="shared" si="11"/>
        <v>0</v>
      </c>
      <c r="P68" s="175">
        <f t="shared" si="11"/>
        <v>0</v>
      </c>
      <c r="Q68" s="175">
        <f t="shared" si="11"/>
        <v>0</v>
      </c>
      <c r="R68" s="175">
        <f t="shared" si="11"/>
        <v>0</v>
      </c>
      <c r="S68" s="175">
        <f t="shared" si="11"/>
        <v>0</v>
      </c>
      <c r="T68" s="175">
        <f t="shared" si="11"/>
        <v>0</v>
      </c>
      <c r="U68" s="175">
        <f t="shared" si="11"/>
        <v>0</v>
      </c>
      <c r="V68" s="175">
        <f t="shared" si="11"/>
        <v>0</v>
      </c>
      <c r="W68" s="175">
        <f t="shared" si="11"/>
        <v>0</v>
      </c>
      <c r="X68" s="175">
        <f t="shared" si="11"/>
        <v>0</v>
      </c>
      <c r="Y68" s="175">
        <f t="shared" si="11"/>
        <v>0</v>
      </c>
      <c r="Z68" s="175">
        <f t="shared" si="11"/>
        <v>0</v>
      </c>
      <c r="AA68" s="175">
        <f t="shared" si="11"/>
        <v>0</v>
      </c>
      <c r="AB68" s="175">
        <f t="shared" si="11"/>
        <v>0</v>
      </c>
      <c r="AC68" s="175">
        <f t="shared" si="11"/>
        <v>0</v>
      </c>
      <c r="AD68" s="175">
        <f t="shared" si="11"/>
        <v>0</v>
      </c>
      <c r="AE68" s="175">
        <f t="shared" si="11"/>
        <v>0</v>
      </c>
      <c r="AF68" s="175">
        <f t="shared" si="11"/>
        <v>0</v>
      </c>
      <c r="AG68" s="175">
        <f t="shared" si="11"/>
        <v>0</v>
      </c>
      <c r="AH68" s="175">
        <f t="shared" si="11"/>
        <v>0</v>
      </c>
      <c r="AI68" s="175">
        <f>SUM(AI69:AI78)</f>
        <v>0</v>
      </c>
      <c r="AJ68" s="176">
        <f>SUM(AJ69:AJ78)</f>
        <v>0</v>
      </c>
    </row>
    <row r="69" spans="1:36" x14ac:dyDescent="0.2">
      <c r="A69" s="27"/>
      <c r="B69" s="1"/>
      <c r="C69" s="123" t="str">
        <f>Tracking!C77</f>
        <v>Dining out</v>
      </c>
      <c r="D69" s="123"/>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3">
        <f t="shared" ref="AJ69:AJ78" si="12">SUM(E69:AI69)</f>
        <v>0</v>
      </c>
    </row>
    <row r="70" spans="1:36" x14ac:dyDescent="0.2">
      <c r="A70" s="27"/>
      <c r="B70" s="1"/>
      <c r="C70" s="123" t="str">
        <f>Tracking!C78</f>
        <v>Coffee</v>
      </c>
      <c r="D70" s="123"/>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3">
        <f t="shared" si="12"/>
        <v>0</v>
      </c>
    </row>
    <row r="71" spans="1:36" x14ac:dyDescent="0.2">
      <c r="A71" s="27"/>
      <c r="B71" s="1"/>
      <c r="C71" s="123" t="str">
        <f>Tracking!C79</f>
        <v>Takeout</v>
      </c>
      <c r="D71" s="123"/>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3">
        <f t="shared" si="12"/>
        <v>0</v>
      </c>
    </row>
    <row r="72" spans="1:36" x14ac:dyDescent="0.2">
      <c r="A72" s="27"/>
      <c r="B72" s="1"/>
      <c r="C72" s="123" t="str">
        <f>Tracking!C80</f>
        <v>fast food</v>
      </c>
      <c r="D72" s="123"/>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3">
        <f t="shared" si="12"/>
        <v>0</v>
      </c>
    </row>
    <row r="73" spans="1:36" x14ac:dyDescent="0.2">
      <c r="A73" s="27"/>
      <c r="B73" s="1"/>
      <c r="C73" s="123" t="str">
        <f>Tracking!C81</f>
        <v>Lunch at work</v>
      </c>
      <c r="D73" s="123"/>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3">
        <f t="shared" si="12"/>
        <v>0</v>
      </c>
    </row>
    <row r="74" spans="1:36" x14ac:dyDescent="0.2">
      <c r="A74" s="27"/>
      <c r="B74" s="1"/>
      <c r="C74" s="123" t="str">
        <f>Tracking!C82</f>
        <v>Groceries</v>
      </c>
      <c r="D74" s="123"/>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3">
        <f t="shared" si="12"/>
        <v>0</v>
      </c>
    </row>
    <row r="75" spans="1:36" x14ac:dyDescent="0.2">
      <c r="A75" s="27"/>
      <c r="B75" s="1"/>
      <c r="C75" s="123" t="str">
        <f>Tracking!C83</f>
        <v>Other</v>
      </c>
      <c r="D75" s="123"/>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3">
        <f t="shared" si="12"/>
        <v>0</v>
      </c>
    </row>
    <row r="76" spans="1:36" x14ac:dyDescent="0.2">
      <c r="A76" s="27"/>
      <c r="B76" s="1"/>
      <c r="C76" s="123" t="str">
        <f>Tracking!C84</f>
        <v>Other</v>
      </c>
      <c r="D76" s="123"/>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3">
        <f t="shared" si="12"/>
        <v>0</v>
      </c>
    </row>
    <row r="77" spans="1:36" x14ac:dyDescent="0.2">
      <c r="A77" s="27"/>
      <c r="B77" s="1"/>
      <c r="C77" s="123" t="str">
        <f>Tracking!C85</f>
        <v>Other</v>
      </c>
      <c r="D77" s="123"/>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3">
        <f t="shared" si="12"/>
        <v>0</v>
      </c>
    </row>
    <row r="78" spans="1:36" x14ac:dyDescent="0.2">
      <c r="A78" s="27"/>
      <c r="B78" s="1"/>
      <c r="C78" s="123" t="str">
        <f>Tracking!C86</f>
        <v>Other</v>
      </c>
      <c r="D78" s="123"/>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3">
        <f t="shared" si="12"/>
        <v>0</v>
      </c>
    </row>
    <row r="79" spans="1:36" x14ac:dyDescent="0.2">
      <c r="A79" s="27"/>
      <c r="B79" s="1"/>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74"/>
    </row>
    <row r="80" spans="1:36" x14ac:dyDescent="0.2">
      <c r="A80" s="27"/>
      <c r="B80" s="1"/>
      <c r="C80" s="169" t="str">
        <f>Comparison!C88</f>
        <v>Kids</v>
      </c>
      <c r="D80" s="123"/>
      <c r="E80" s="175">
        <f>SUM(E81:E90)</f>
        <v>0</v>
      </c>
      <c r="F80" s="175">
        <f t="shared" ref="F80:AH80" si="13">SUM(F81:F90)</f>
        <v>0</v>
      </c>
      <c r="G80" s="175">
        <f t="shared" si="13"/>
        <v>0</v>
      </c>
      <c r="H80" s="175">
        <f t="shared" si="13"/>
        <v>0</v>
      </c>
      <c r="I80" s="175">
        <f t="shared" si="13"/>
        <v>0</v>
      </c>
      <c r="J80" s="175">
        <f t="shared" si="13"/>
        <v>0</v>
      </c>
      <c r="K80" s="175">
        <f t="shared" si="13"/>
        <v>0</v>
      </c>
      <c r="L80" s="175">
        <f t="shared" si="13"/>
        <v>0</v>
      </c>
      <c r="M80" s="175">
        <f t="shared" si="13"/>
        <v>0</v>
      </c>
      <c r="N80" s="175">
        <f t="shared" si="13"/>
        <v>0</v>
      </c>
      <c r="O80" s="175">
        <f t="shared" si="13"/>
        <v>0</v>
      </c>
      <c r="P80" s="175">
        <f t="shared" si="13"/>
        <v>0</v>
      </c>
      <c r="Q80" s="175">
        <f t="shared" si="13"/>
        <v>0</v>
      </c>
      <c r="R80" s="175">
        <f t="shared" si="13"/>
        <v>0</v>
      </c>
      <c r="S80" s="175">
        <f t="shared" si="13"/>
        <v>0</v>
      </c>
      <c r="T80" s="175">
        <f t="shared" si="13"/>
        <v>0</v>
      </c>
      <c r="U80" s="175">
        <f t="shared" si="13"/>
        <v>0</v>
      </c>
      <c r="V80" s="175">
        <f t="shared" si="13"/>
        <v>0</v>
      </c>
      <c r="W80" s="175">
        <f t="shared" si="13"/>
        <v>0</v>
      </c>
      <c r="X80" s="175">
        <f t="shared" si="13"/>
        <v>0</v>
      </c>
      <c r="Y80" s="175">
        <f t="shared" si="13"/>
        <v>0</v>
      </c>
      <c r="Z80" s="175">
        <f t="shared" si="13"/>
        <v>0</v>
      </c>
      <c r="AA80" s="175">
        <f t="shared" si="13"/>
        <v>0</v>
      </c>
      <c r="AB80" s="175">
        <f t="shared" si="13"/>
        <v>0</v>
      </c>
      <c r="AC80" s="175">
        <f t="shared" si="13"/>
        <v>0</v>
      </c>
      <c r="AD80" s="175">
        <f t="shared" si="13"/>
        <v>0</v>
      </c>
      <c r="AE80" s="175">
        <f t="shared" si="13"/>
        <v>0</v>
      </c>
      <c r="AF80" s="175">
        <f t="shared" si="13"/>
        <v>0</v>
      </c>
      <c r="AG80" s="175">
        <f t="shared" si="13"/>
        <v>0</v>
      </c>
      <c r="AH80" s="175">
        <f t="shared" si="13"/>
        <v>0</v>
      </c>
      <c r="AI80" s="175">
        <f>SUM(AI81:AI90)</f>
        <v>0</v>
      </c>
      <c r="AJ80" s="176">
        <f>SUM(AJ81:AJ90)</f>
        <v>0</v>
      </c>
    </row>
    <row r="81" spans="1:36" x14ac:dyDescent="0.2">
      <c r="A81" s="27"/>
      <c r="B81" s="1"/>
      <c r="C81" s="123" t="str">
        <f>Tracking!C89</f>
        <v>Clothes</v>
      </c>
      <c r="D81" s="123"/>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3">
        <f t="shared" ref="AJ81:AJ90" si="14">SUM(E81:AI81)</f>
        <v>0</v>
      </c>
    </row>
    <row r="82" spans="1:36" x14ac:dyDescent="0.2">
      <c r="A82" s="27"/>
      <c r="B82" s="1"/>
      <c r="C82" s="123" t="str">
        <f>Tracking!C90</f>
        <v>Child care</v>
      </c>
      <c r="D82" s="123"/>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3">
        <f t="shared" si="14"/>
        <v>0</v>
      </c>
    </row>
    <row r="83" spans="1:36" x14ac:dyDescent="0.2">
      <c r="A83" s="27"/>
      <c r="B83" s="1"/>
      <c r="C83" s="123" t="str">
        <f>Tracking!C91</f>
        <v>School supplies</v>
      </c>
      <c r="D83" s="123"/>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3">
        <f t="shared" si="14"/>
        <v>0</v>
      </c>
    </row>
    <row r="84" spans="1:36" x14ac:dyDescent="0.2">
      <c r="A84" s="27"/>
      <c r="B84" s="1"/>
      <c r="C84" s="123" t="str">
        <f>Tracking!C92</f>
        <v>Babysitter</v>
      </c>
      <c r="D84" s="123"/>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3">
        <f t="shared" si="14"/>
        <v>0</v>
      </c>
    </row>
    <row r="85" spans="1:36" x14ac:dyDescent="0.2">
      <c r="A85" s="27"/>
      <c r="B85" s="1"/>
      <c r="C85" s="123" t="str">
        <f>Tracking!C93</f>
        <v>Tuition</v>
      </c>
      <c r="D85" s="123"/>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3">
        <f t="shared" si="14"/>
        <v>0</v>
      </c>
    </row>
    <row r="86" spans="1:36" x14ac:dyDescent="0.2">
      <c r="A86" s="27"/>
      <c r="B86" s="1"/>
      <c r="C86" s="123" t="str">
        <f>Tracking!C94</f>
        <v>Music lessons</v>
      </c>
      <c r="D86" s="123"/>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3">
        <f t="shared" si="14"/>
        <v>0</v>
      </c>
    </row>
    <row r="87" spans="1:36" x14ac:dyDescent="0.2">
      <c r="A87" s="27"/>
      <c r="B87" s="1"/>
      <c r="C87" s="123" t="str">
        <f>Tracking!C95</f>
        <v>Other</v>
      </c>
      <c r="D87" s="123"/>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3">
        <f t="shared" si="14"/>
        <v>0</v>
      </c>
    </row>
    <row r="88" spans="1:36" x14ac:dyDescent="0.2">
      <c r="A88" s="27"/>
      <c r="B88" s="1"/>
      <c r="C88" s="123" t="str">
        <f>Tracking!C96</f>
        <v>Other</v>
      </c>
      <c r="D88" s="123"/>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3">
        <f t="shared" si="14"/>
        <v>0</v>
      </c>
    </row>
    <row r="89" spans="1:36" x14ac:dyDescent="0.2">
      <c r="A89" s="27"/>
      <c r="B89" s="1"/>
      <c r="C89" s="123" t="str">
        <f>Tracking!C97</f>
        <v>Other</v>
      </c>
      <c r="D89" s="123"/>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3">
        <f t="shared" si="14"/>
        <v>0</v>
      </c>
    </row>
    <row r="90" spans="1:36" x14ac:dyDescent="0.2">
      <c r="A90" s="27"/>
      <c r="B90" s="1"/>
      <c r="C90" s="123" t="str">
        <f>Tracking!C98</f>
        <v>Other</v>
      </c>
      <c r="D90" s="123"/>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3">
        <f t="shared" si="14"/>
        <v>0</v>
      </c>
    </row>
    <row r="91" spans="1:36" x14ac:dyDescent="0.2">
      <c r="A91" s="27"/>
      <c r="B91" s="1"/>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74"/>
    </row>
    <row r="92" spans="1:36" x14ac:dyDescent="0.2">
      <c r="A92" s="27"/>
      <c r="B92" s="1"/>
      <c r="C92" s="169" t="str">
        <f>Comparison!C100</f>
        <v>Miscellaneous</v>
      </c>
      <c r="D92" s="123"/>
      <c r="E92" s="175">
        <f>SUM(E93:E104)</f>
        <v>0</v>
      </c>
      <c r="F92" s="175">
        <f t="shared" ref="F92:AJ92" si="15">SUM(F93:F104)</f>
        <v>0</v>
      </c>
      <c r="G92" s="175">
        <f t="shared" si="15"/>
        <v>0</v>
      </c>
      <c r="H92" s="175">
        <f t="shared" si="15"/>
        <v>0</v>
      </c>
      <c r="I92" s="175">
        <f t="shared" si="15"/>
        <v>0</v>
      </c>
      <c r="J92" s="175">
        <f t="shared" si="15"/>
        <v>0</v>
      </c>
      <c r="K92" s="175">
        <f t="shared" si="15"/>
        <v>0</v>
      </c>
      <c r="L92" s="175">
        <f t="shared" si="15"/>
        <v>0</v>
      </c>
      <c r="M92" s="175">
        <f t="shared" si="15"/>
        <v>0</v>
      </c>
      <c r="N92" s="175">
        <f t="shared" si="15"/>
        <v>0</v>
      </c>
      <c r="O92" s="175">
        <f t="shared" si="15"/>
        <v>0</v>
      </c>
      <c r="P92" s="175">
        <f t="shared" si="15"/>
        <v>0</v>
      </c>
      <c r="Q92" s="175">
        <f t="shared" si="15"/>
        <v>0</v>
      </c>
      <c r="R92" s="175">
        <f t="shared" si="15"/>
        <v>0</v>
      </c>
      <c r="S92" s="175">
        <f t="shared" si="15"/>
        <v>0</v>
      </c>
      <c r="T92" s="175">
        <f t="shared" si="15"/>
        <v>0</v>
      </c>
      <c r="U92" s="175">
        <f t="shared" si="15"/>
        <v>0</v>
      </c>
      <c r="V92" s="175">
        <f t="shared" si="15"/>
        <v>0</v>
      </c>
      <c r="W92" s="175">
        <f t="shared" si="15"/>
        <v>0</v>
      </c>
      <c r="X92" s="175">
        <f t="shared" si="15"/>
        <v>0</v>
      </c>
      <c r="Y92" s="175">
        <f t="shared" si="15"/>
        <v>0</v>
      </c>
      <c r="Z92" s="175">
        <f t="shared" si="15"/>
        <v>0</v>
      </c>
      <c r="AA92" s="175">
        <f t="shared" si="15"/>
        <v>0</v>
      </c>
      <c r="AB92" s="175">
        <f t="shared" si="15"/>
        <v>0</v>
      </c>
      <c r="AC92" s="175">
        <f t="shared" si="15"/>
        <v>0</v>
      </c>
      <c r="AD92" s="175">
        <f t="shared" si="15"/>
        <v>0</v>
      </c>
      <c r="AE92" s="175">
        <f t="shared" si="15"/>
        <v>0</v>
      </c>
      <c r="AF92" s="175">
        <f t="shared" si="15"/>
        <v>0</v>
      </c>
      <c r="AG92" s="175">
        <f t="shared" si="15"/>
        <v>0</v>
      </c>
      <c r="AH92" s="175">
        <f t="shared" si="15"/>
        <v>0</v>
      </c>
      <c r="AI92" s="175">
        <f t="shared" si="15"/>
        <v>0</v>
      </c>
      <c r="AJ92" s="175">
        <f t="shared" si="15"/>
        <v>0</v>
      </c>
    </row>
    <row r="93" spans="1:36" x14ac:dyDescent="0.2">
      <c r="A93" s="27"/>
      <c r="B93" s="1"/>
      <c r="C93" s="123" t="str">
        <f>Tracking!C101</f>
        <v>401k</v>
      </c>
      <c r="D93" s="123"/>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3">
        <f t="shared" ref="AJ93:AJ98" si="16">SUM(E93:AI93)</f>
        <v>0</v>
      </c>
    </row>
    <row r="94" spans="1:36" x14ac:dyDescent="0.2">
      <c r="A94" s="27"/>
      <c r="B94" s="1"/>
      <c r="C94" s="123" t="str">
        <f>Tracking!C102</f>
        <v>IRA</v>
      </c>
      <c r="D94" s="123"/>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3">
        <f t="shared" si="16"/>
        <v>0</v>
      </c>
    </row>
    <row r="95" spans="1:36" x14ac:dyDescent="0.2">
      <c r="A95" s="27"/>
      <c r="B95" s="1"/>
      <c r="C95" s="123" t="str">
        <f>Tracking!C103</f>
        <v>Donations</v>
      </c>
      <c r="D95" s="123"/>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3">
        <f t="shared" si="16"/>
        <v>0</v>
      </c>
    </row>
    <row r="96" spans="1:36" x14ac:dyDescent="0.2">
      <c r="A96" s="27"/>
      <c r="B96" s="1"/>
      <c r="C96" s="123" t="str">
        <f>Tracking!C104</f>
        <v>Dry Cleaning</v>
      </c>
      <c r="D96" s="123"/>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3">
        <f t="shared" si="16"/>
        <v>0</v>
      </c>
    </row>
    <row r="97" spans="1:36" x14ac:dyDescent="0.2">
      <c r="A97" s="27"/>
      <c r="B97" s="1"/>
      <c r="C97" s="123" t="str">
        <f>Tracking!C105</f>
        <v>New Clothes</v>
      </c>
      <c r="D97" s="123"/>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3">
        <f t="shared" si="16"/>
        <v>0</v>
      </c>
    </row>
    <row r="98" spans="1:36" x14ac:dyDescent="0.2">
      <c r="A98" s="27"/>
      <c r="B98" s="1"/>
      <c r="C98" s="123" t="str">
        <f>Tracking!C106</f>
        <v>College Loans</v>
      </c>
      <c r="D98" s="123"/>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3">
        <f t="shared" si="16"/>
        <v>0</v>
      </c>
    </row>
    <row r="99" spans="1:36" x14ac:dyDescent="0.2">
      <c r="A99" s="27"/>
      <c r="B99" s="1"/>
      <c r="C99" s="123" t="str">
        <f>Tracking!C107</f>
        <v>Pocket Money</v>
      </c>
      <c r="D99" s="123"/>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3">
        <f t="shared" ref="AJ99:AJ104" si="17">SUM(E99:AI99)</f>
        <v>0</v>
      </c>
    </row>
    <row r="100" spans="1:36" x14ac:dyDescent="0.2">
      <c r="A100" s="27"/>
      <c r="B100" s="1"/>
      <c r="C100" s="123" t="str">
        <f>Tracking!C108</f>
        <v>Gifts</v>
      </c>
      <c r="D100" s="123"/>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3">
        <f t="shared" si="17"/>
        <v>0</v>
      </c>
    </row>
    <row r="101" spans="1:36" x14ac:dyDescent="0.2">
      <c r="A101" s="27"/>
      <c r="B101" s="1"/>
      <c r="C101" s="123" t="str">
        <f>Tracking!C109</f>
        <v>Credit Card</v>
      </c>
      <c r="D101" s="123"/>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3">
        <f t="shared" si="17"/>
        <v>0</v>
      </c>
    </row>
    <row r="102" spans="1:36" x14ac:dyDescent="0.2">
      <c r="A102" s="27"/>
      <c r="B102" s="1"/>
      <c r="C102" s="123" t="str">
        <f>Tracking!C110</f>
        <v>Other</v>
      </c>
      <c r="D102" s="123"/>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3">
        <f t="shared" si="17"/>
        <v>0</v>
      </c>
    </row>
    <row r="103" spans="1:36" x14ac:dyDescent="0.2">
      <c r="A103" s="27"/>
      <c r="B103" s="1"/>
      <c r="C103" s="123" t="str">
        <f>Tracking!C111</f>
        <v>Other</v>
      </c>
      <c r="D103" s="123"/>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3">
        <f t="shared" si="17"/>
        <v>0</v>
      </c>
    </row>
    <row r="104" spans="1:36" x14ac:dyDescent="0.2">
      <c r="A104" s="27"/>
      <c r="B104" s="1"/>
      <c r="C104" s="123" t="str">
        <f>Tracking!C112</f>
        <v>Other</v>
      </c>
      <c r="D104" s="123"/>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3">
        <f t="shared" si="17"/>
        <v>0</v>
      </c>
    </row>
    <row r="105" spans="1:36" x14ac:dyDescent="0.2">
      <c r="A105" s="27"/>
      <c r="B105" s="2"/>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8"/>
    </row>
    <row r="106" spans="1:36" x14ac:dyDescent="0.2">
      <c r="A106" s="27"/>
      <c r="B106" s="27"/>
      <c r="C106" s="189"/>
      <c r="D106" s="190"/>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row>
  </sheetData>
  <sheetProtection formatCells="0" formatColumns="0" formatRows="0"/>
  <mergeCells count="2">
    <mergeCell ref="B7:C7"/>
    <mergeCell ref="B6:C6"/>
  </mergeCells>
  <phoneticPr fontId="4" type="noConversion"/>
  <conditionalFormatting sqref="AB18:AC18">
    <cfRule type="expression" dxfId="0" priority="1" stopIfTrue="1">
      <formula>AB18&lt;0</formula>
    </cfRule>
  </conditionalFormatting>
  <dataValidations count="1">
    <dataValidation allowBlank="1" showInputMessage="1" showErrorMessage="1" prompt="Enter category names on your Quick Budget or Budget by Month sheet.  Be sure you've selected your budget type on your budget sheet." sqref="C8:C104"/>
  </dataValidations>
  <pageMargins left="0.45" right="0.52" top="0.51" bottom="0.53" header="0.5" footer="0.5"/>
  <pageSetup scale="4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B5:B65"/>
  <sheetViews>
    <sheetView showGridLines="0" showRowColHeaders="0" zoomScale="80" workbookViewId="0"/>
  </sheetViews>
  <sheetFormatPr defaultRowHeight="12.75" x14ac:dyDescent="0.2"/>
  <cols>
    <col min="1" max="1" width="3.28515625" customWidth="1"/>
  </cols>
  <sheetData>
    <row r="5" spans="2:2" ht="15" x14ac:dyDescent="0.25">
      <c r="B5" s="84" t="s">
        <v>133</v>
      </c>
    </row>
    <row r="6" spans="2:2" ht="15" x14ac:dyDescent="0.25">
      <c r="B6" s="83" t="s">
        <v>134</v>
      </c>
    </row>
    <row r="7" spans="2:2" x14ac:dyDescent="0.2">
      <c r="B7" t="s">
        <v>182</v>
      </c>
    </row>
    <row r="8" spans="2:2" x14ac:dyDescent="0.2">
      <c r="B8" t="s">
        <v>183</v>
      </c>
    </row>
    <row r="9" spans="2:2" x14ac:dyDescent="0.2">
      <c r="B9" t="s">
        <v>135</v>
      </c>
    </row>
    <row r="10" spans="2:2" x14ac:dyDescent="0.2">
      <c r="B10" t="s">
        <v>136</v>
      </c>
    </row>
    <row r="11" spans="2:2" x14ac:dyDescent="0.2">
      <c r="B11" t="s">
        <v>137</v>
      </c>
    </row>
    <row r="13" spans="2:2" ht="15" x14ac:dyDescent="0.25">
      <c r="B13" s="83" t="s">
        <v>138</v>
      </c>
    </row>
    <row r="14" spans="2:2" x14ac:dyDescent="0.2">
      <c r="B14" s="119" t="s">
        <v>184</v>
      </c>
    </row>
    <row r="15" spans="2:2" x14ac:dyDescent="0.2">
      <c r="B15" s="119" t="s">
        <v>185</v>
      </c>
    </row>
    <row r="17" spans="2:2" ht="15" x14ac:dyDescent="0.25">
      <c r="B17" s="83" t="s">
        <v>139</v>
      </c>
    </row>
    <row r="18" spans="2:2" x14ac:dyDescent="0.2">
      <c r="B18" t="s">
        <v>140</v>
      </c>
    </row>
    <row r="19" spans="2:2" x14ac:dyDescent="0.2">
      <c r="B19" t="s">
        <v>186</v>
      </c>
    </row>
    <row r="20" spans="2:2" x14ac:dyDescent="0.2">
      <c r="B20" t="s">
        <v>187</v>
      </c>
    </row>
    <row r="25" spans="2:2" ht="20.100000000000001" customHeight="1" x14ac:dyDescent="0.25">
      <c r="B25" s="83" t="s">
        <v>190</v>
      </c>
    </row>
    <row r="26" spans="2:2" x14ac:dyDescent="0.2">
      <c r="B26" t="s">
        <v>191</v>
      </c>
    </row>
    <row r="27" spans="2:2" x14ac:dyDescent="0.2">
      <c r="B27" t="s">
        <v>192</v>
      </c>
    </row>
    <row r="28" spans="2:2" x14ac:dyDescent="0.2">
      <c r="B28" t="s">
        <v>193</v>
      </c>
    </row>
    <row r="29" spans="2:2" x14ac:dyDescent="0.2">
      <c r="B29" t="s">
        <v>194</v>
      </c>
    </row>
    <row r="30" spans="2:2" x14ac:dyDescent="0.2">
      <c r="B30" t="s">
        <v>195</v>
      </c>
    </row>
    <row r="32" spans="2:2" ht="15" x14ac:dyDescent="0.25">
      <c r="B32" s="83" t="s">
        <v>188</v>
      </c>
    </row>
    <row r="33" spans="2:2" x14ac:dyDescent="0.2">
      <c r="B33" t="s">
        <v>141</v>
      </c>
    </row>
    <row r="34" spans="2:2" x14ac:dyDescent="0.2">
      <c r="B34" t="s">
        <v>142</v>
      </c>
    </row>
    <row r="35" spans="2:2" x14ac:dyDescent="0.2">
      <c r="B35" t="s">
        <v>143</v>
      </c>
    </row>
    <row r="36" spans="2:2" x14ac:dyDescent="0.2">
      <c r="B36" t="s">
        <v>189</v>
      </c>
    </row>
    <row r="38" spans="2:2" ht="15" x14ac:dyDescent="0.25">
      <c r="B38" s="83" t="s">
        <v>144</v>
      </c>
    </row>
    <row r="39" spans="2:2" x14ac:dyDescent="0.2">
      <c r="B39" t="s">
        <v>140</v>
      </c>
    </row>
    <row r="40" spans="2:2" x14ac:dyDescent="0.2">
      <c r="B40" t="s">
        <v>186</v>
      </c>
    </row>
    <row r="41" spans="2:2" x14ac:dyDescent="0.2">
      <c r="B41" t="s">
        <v>187</v>
      </c>
    </row>
    <row r="46" spans="2:2" ht="15" x14ac:dyDescent="0.25">
      <c r="B46" s="83" t="s">
        <v>145</v>
      </c>
    </row>
    <row r="47" spans="2:2" x14ac:dyDescent="0.2">
      <c r="B47" t="s">
        <v>140</v>
      </c>
    </row>
    <row r="48" spans="2:2" x14ac:dyDescent="0.2">
      <c r="B48" t="s">
        <v>146</v>
      </c>
    </row>
    <row r="49" spans="2:2" x14ac:dyDescent="0.2">
      <c r="B49" t="s">
        <v>147</v>
      </c>
    </row>
    <row r="50" spans="2:2" x14ac:dyDescent="0.2">
      <c r="B50" t="s">
        <v>148</v>
      </c>
    </row>
    <row r="52" spans="2:2" ht="15" x14ac:dyDescent="0.25">
      <c r="B52" s="83" t="s">
        <v>149</v>
      </c>
    </row>
    <row r="53" spans="2:2" x14ac:dyDescent="0.2">
      <c r="B53" t="s">
        <v>150</v>
      </c>
    </row>
    <row r="55" spans="2:2" ht="15" x14ac:dyDescent="0.25">
      <c r="B55" s="83" t="s">
        <v>151</v>
      </c>
    </row>
    <row r="56" spans="2:2" x14ac:dyDescent="0.2">
      <c r="B56" t="s">
        <v>152</v>
      </c>
    </row>
    <row r="57" spans="2:2" x14ac:dyDescent="0.2">
      <c r="B57" t="s">
        <v>153</v>
      </c>
    </row>
    <row r="58" spans="2:2" x14ac:dyDescent="0.2">
      <c r="B58" t="s">
        <v>154</v>
      </c>
    </row>
    <row r="59" spans="2:2" x14ac:dyDescent="0.2">
      <c r="B59" t="s">
        <v>155</v>
      </c>
    </row>
    <row r="60" spans="2:2" x14ac:dyDescent="0.2">
      <c r="B60" t="s">
        <v>156</v>
      </c>
    </row>
    <row r="62" spans="2:2" ht="15" x14ac:dyDescent="0.25">
      <c r="B62" s="83" t="s">
        <v>157</v>
      </c>
    </row>
    <row r="63" spans="2:2" x14ac:dyDescent="0.2">
      <c r="B63" t="s">
        <v>158</v>
      </c>
    </row>
    <row r="64" spans="2:2" x14ac:dyDescent="0.2">
      <c r="B64" t="s">
        <v>159</v>
      </c>
    </row>
    <row r="65" spans="2:2" x14ac:dyDescent="0.2">
      <c r="B65" t="s">
        <v>160</v>
      </c>
    </row>
  </sheetData>
  <sheetProtection password="9C9F" sheet="1" objects="1" scenarios="1" formatCells="0" formatColumns="0" formatRows="0"/>
  <phoneticPr fontId="4"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Quick_Budget</vt:lpstr>
      <vt:lpstr>Budget_By_Month</vt:lpstr>
      <vt:lpstr>Tracking</vt:lpstr>
      <vt:lpstr>Comparison</vt:lpstr>
      <vt:lpstr>Daily_Spending</vt:lpstr>
      <vt:lpstr>Help</vt:lpstr>
      <vt:lpstr>BUDGETM</vt:lpstr>
      <vt:lpstr>CHARTMONTH</vt:lpstr>
      <vt:lpstr>HIDEBUDGET</vt:lpstr>
      <vt:lpstr>HIDETRACKING</vt:lpstr>
      <vt:lpstr>MONTHSA</vt:lpstr>
      <vt:lpstr>MONTHSB</vt:lpstr>
      <vt:lpstr>MONTHSC</vt:lpstr>
      <vt:lpstr>MONTHSD</vt:lpstr>
      <vt:lpstr>MONTHSE</vt:lpstr>
      <vt:lpstr>Budget_By_Month!Print_Area</vt:lpstr>
      <vt:lpstr>Comparison!Print_Area</vt:lpstr>
      <vt:lpstr>Daily_Spending!Print_Area</vt:lpstr>
      <vt:lpstr>Quick_Budget!Print_Area</vt:lpstr>
      <vt:lpstr>Tracking!Print_Area</vt:lpstr>
      <vt:lpstr>QBCALC</vt:lpstr>
      <vt:lpstr>QBMULTIPLE</vt:lpstr>
      <vt:lpstr>TRACKING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Simpleplanning.com</dc:creator>
  <cp:lastModifiedBy>MD SHAJEDUL ISLAM</cp:lastModifiedBy>
  <cp:lastPrinted>2019-05-05T16:58:28Z</cp:lastPrinted>
  <dcterms:created xsi:type="dcterms:W3CDTF">2004-09-21T21:22:15Z</dcterms:created>
  <dcterms:modified xsi:type="dcterms:W3CDTF">2019-05-05T16:58:38Z</dcterms:modified>
</cp:coreProperties>
</file>