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D:\Laurent\websites\excelmadeeasy2018-new-design\examples\"/>
    </mc:Choice>
  </mc:AlternateContent>
  <xr:revisionPtr revIDLastSave="0" documentId="13_ncr:1_{F293347C-87C3-4E14-A294-00E05098EF81}" xr6:coauthVersionLast="37" xr6:coauthVersionMax="37" xr10:uidLastSave="{00000000-0000-0000-0000-000000000000}"/>
  <bookViews>
    <workbookView xWindow="0" yWindow="0" windowWidth="20490" windowHeight="8340" xr2:uid="{00000000-000D-0000-FFFF-FFFF00000000}"/>
  </bookViews>
  <sheets>
    <sheet name="Explanation" sheetId="4" r:id="rId1"/>
    <sheet name="Lbs table (USA)" sheetId="3" r:id="rId2"/>
    <sheet name="Kg table (rest of the world)" sheetId="2" r:id="rId3"/>
    <sheet name="Example" sheetId="5" r:id="rId4"/>
    <sheet name="Usage Policy" sheetId="6" r:id="rId5"/>
    <sheet name="revisions" sheetId="7" r:id="rId6"/>
  </sheets>
  <definedNames>
    <definedName name="_xlnm.Print_Area" localSheetId="3">Example!$A$1:$S$104</definedName>
    <definedName name="_xlnm.Print_Area" localSheetId="2">'Kg table (rest of the world)'!$A$1:$S$104</definedName>
    <definedName name="_xlnm.Print_Area" localSheetId="1">'Lbs table (USA)'!$A$1:$T$104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3" l="1"/>
  <c r="C6" i="3"/>
  <c r="B15" i="3" s="1"/>
  <c r="C15" i="3"/>
  <c r="D104" i="2"/>
  <c r="E104" i="2"/>
  <c r="F15" i="2"/>
  <c r="C15" i="2"/>
  <c r="C6" i="5" l="1"/>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5" i="2"/>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5"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52" i="5"/>
  <c r="H46" i="5"/>
  <c r="H47" i="5"/>
  <c r="H48" i="5"/>
  <c r="H49" i="5"/>
  <c r="H50" i="5"/>
  <c r="H51" i="5"/>
  <c r="H45" i="5"/>
  <c r="B16" i="3"/>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5"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F6" i="2"/>
  <c r="G6" i="2" s="1"/>
  <c r="F6" i="5"/>
  <c r="F6" i="3"/>
  <c r="G6" i="5" l="1"/>
  <c r="D15" i="3" l="1"/>
  <c r="E15" i="3"/>
  <c r="D16" i="3"/>
  <c r="E16" i="3"/>
  <c r="D17" i="3"/>
  <c r="E17" i="3"/>
  <c r="D18" i="3"/>
  <c r="E18" i="3"/>
  <c r="D19" i="3"/>
  <c r="E19" i="3"/>
  <c r="D20" i="3"/>
  <c r="E20" i="3"/>
  <c r="D21" i="3"/>
  <c r="E21" i="3"/>
  <c r="D22" i="3"/>
  <c r="E22" i="3"/>
  <c r="D23" i="3"/>
  <c r="E23" i="3"/>
  <c r="D24" i="3"/>
  <c r="E24" i="3"/>
  <c r="D25" i="3"/>
  <c r="E25" i="3"/>
  <c r="D26" i="3"/>
  <c r="E26" i="3"/>
  <c r="D27" i="3"/>
  <c r="E27" i="3"/>
  <c r="D28" i="3"/>
  <c r="E28" i="3"/>
  <c r="D29" i="3"/>
  <c r="E29" i="3"/>
  <c r="D30" i="3"/>
  <c r="E30" i="3"/>
  <c r="D31" i="3"/>
  <c r="E31" i="3"/>
  <c r="D32" i="3"/>
  <c r="E32" i="3"/>
  <c r="D33" i="3"/>
  <c r="E33" i="3"/>
  <c r="D34" i="3"/>
  <c r="E34" i="3"/>
  <c r="D35" i="3"/>
  <c r="E35" i="3"/>
  <c r="D36" i="3"/>
  <c r="E36" i="3"/>
  <c r="D37" i="3"/>
  <c r="E37" i="3"/>
  <c r="D38" i="3"/>
  <c r="E38" i="3"/>
  <c r="D39" i="3"/>
  <c r="E39" i="3"/>
  <c r="D40" i="3"/>
  <c r="E40" i="3"/>
  <c r="D41" i="3"/>
  <c r="E41" i="3"/>
  <c r="D42" i="3"/>
  <c r="E42" i="3"/>
  <c r="D43" i="3"/>
  <c r="E43" i="3"/>
  <c r="D44" i="3"/>
  <c r="E44" i="3"/>
  <c r="D45" i="3"/>
  <c r="E45" i="3"/>
  <c r="D46" i="3"/>
  <c r="E46" i="3"/>
  <c r="D47" i="3"/>
  <c r="E47" i="3"/>
  <c r="D48" i="3"/>
  <c r="E48" i="3"/>
  <c r="D49" i="3"/>
  <c r="E49" i="3"/>
  <c r="D50" i="3"/>
  <c r="E50" i="3"/>
  <c r="D51" i="3"/>
  <c r="E51" i="3"/>
  <c r="D52" i="3"/>
  <c r="E52" i="3"/>
  <c r="D53" i="3"/>
  <c r="E53" i="3"/>
  <c r="D54" i="3"/>
  <c r="E54" i="3"/>
  <c r="D55" i="3"/>
  <c r="E55" i="3"/>
  <c r="D56" i="3"/>
  <c r="E56" i="3"/>
  <c r="D57" i="3"/>
  <c r="E57" i="3"/>
  <c r="D58" i="3"/>
  <c r="E58" i="3"/>
  <c r="D59" i="3"/>
  <c r="E59" i="3"/>
  <c r="D60" i="3"/>
  <c r="E60" i="3"/>
  <c r="D61" i="3"/>
  <c r="E61" i="3"/>
  <c r="D62" i="3"/>
  <c r="E62" i="3"/>
  <c r="D63" i="3"/>
  <c r="E63" i="3"/>
  <c r="D64" i="3"/>
  <c r="E64" i="3"/>
  <c r="D65" i="3"/>
  <c r="E65" i="3"/>
  <c r="D66" i="3"/>
  <c r="E66" i="3"/>
  <c r="D67" i="3"/>
  <c r="E67" i="3"/>
  <c r="D68" i="3"/>
  <c r="E68" i="3"/>
  <c r="D69" i="3"/>
  <c r="E69" i="3"/>
  <c r="D70" i="3"/>
  <c r="E70" i="3"/>
  <c r="D71" i="3"/>
  <c r="E71" i="3"/>
  <c r="D72" i="3"/>
  <c r="E72" i="3"/>
  <c r="D73" i="3"/>
  <c r="E73" i="3"/>
  <c r="D74" i="3"/>
  <c r="E74" i="3"/>
  <c r="D75" i="3"/>
  <c r="E75" i="3"/>
  <c r="D76" i="3"/>
  <c r="E76" i="3"/>
  <c r="D77" i="3"/>
  <c r="E77" i="3"/>
  <c r="D78" i="3"/>
  <c r="E78" i="3"/>
  <c r="D79" i="3"/>
  <c r="E79" i="3"/>
  <c r="D80" i="3"/>
  <c r="E80" i="3"/>
  <c r="D81" i="3"/>
  <c r="E81" i="3"/>
  <c r="D82" i="3"/>
  <c r="E82" i="3"/>
  <c r="D83" i="3"/>
  <c r="E83" i="3"/>
  <c r="D84" i="3"/>
  <c r="E84" i="3"/>
  <c r="D85" i="3"/>
  <c r="E85" i="3"/>
  <c r="D86" i="3"/>
  <c r="E86" i="3"/>
  <c r="D87" i="3"/>
  <c r="E87" i="3"/>
  <c r="D88" i="3"/>
  <c r="E88" i="3"/>
  <c r="D89" i="3"/>
  <c r="E89" i="3"/>
  <c r="D90" i="3"/>
  <c r="E90" i="3"/>
  <c r="D91" i="3"/>
  <c r="E91" i="3"/>
  <c r="D92" i="3"/>
  <c r="E92" i="3"/>
  <c r="D93" i="3"/>
  <c r="E93" i="3"/>
  <c r="D94" i="3"/>
  <c r="E94" i="3"/>
  <c r="D95" i="3"/>
  <c r="E95" i="3"/>
  <c r="D96" i="3"/>
  <c r="E96" i="3"/>
  <c r="D97" i="3"/>
  <c r="E97" i="3"/>
  <c r="D98" i="3"/>
  <c r="E98" i="3"/>
  <c r="D99" i="3"/>
  <c r="E99" i="3"/>
  <c r="D100" i="3"/>
  <c r="E100" i="3"/>
  <c r="D101" i="3"/>
  <c r="E101" i="3"/>
  <c r="D102" i="3"/>
  <c r="E102" i="3"/>
  <c r="D103" i="3"/>
  <c r="E103" i="3"/>
  <c r="D104" i="3"/>
  <c r="E104" i="3"/>
  <c r="G6" i="3"/>
  <c r="D15" i="5"/>
  <c r="E15" i="5"/>
  <c r="D45" i="5"/>
  <c r="E45" i="5"/>
  <c r="G45" i="5"/>
  <c r="D46" i="5"/>
  <c r="E46" i="5"/>
  <c r="G46" i="5"/>
  <c r="D47" i="5"/>
  <c r="E47" i="5"/>
  <c r="G47" i="5"/>
  <c r="D48" i="5"/>
  <c r="E48" i="5"/>
  <c r="G48" i="5"/>
  <c r="D49" i="5"/>
  <c r="E49" i="5"/>
  <c r="G49" i="5"/>
  <c r="D50" i="5"/>
  <c r="E50" i="5"/>
  <c r="G50" i="5"/>
  <c r="D51" i="5"/>
  <c r="E51" i="5"/>
  <c r="G51" i="5"/>
  <c r="D52" i="5"/>
  <c r="E52" i="5"/>
  <c r="G52" i="5"/>
  <c r="D53" i="5"/>
  <c r="E53" i="5"/>
  <c r="G53" i="5"/>
  <c r="D54" i="5"/>
  <c r="E54" i="5"/>
  <c r="G54" i="5"/>
  <c r="D55" i="5"/>
  <c r="E55" i="5"/>
  <c r="G55" i="5"/>
  <c r="D56" i="5"/>
  <c r="E56" i="5"/>
  <c r="G56" i="5"/>
  <c r="D57" i="5"/>
  <c r="E57" i="5"/>
  <c r="G57" i="5"/>
  <c r="D58" i="5"/>
  <c r="E58" i="5"/>
  <c r="G58" i="5"/>
  <c r="D59" i="5"/>
  <c r="E59" i="5"/>
  <c r="G59" i="5"/>
  <c r="D60" i="5"/>
  <c r="E60" i="5"/>
  <c r="G60" i="5"/>
  <c r="D61" i="5"/>
  <c r="E61" i="5"/>
  <c r="G61" i="5"/>
  <c r="D62" i="5"/>
  <c r="E62" i="5"/>
  <c r="G62" i="5"/>
  <c r="D63" i="5"/>
  <c r="E63" i="5"/>
  <c r="G63" i="5"/>
  <c r="D64" i="5"/>
  <c r="E64" i="5"/>
  <c r="G64" i="5"/>
  <c r="D65" i="5"/>
  <c r="E65" i="5"/>
  <c r="G65" i="5"/>
  <c r="D66" i="5"/>
  <c r="E66" i="5"/>
  <c r="G66" i="5"/>
  <c r="D67" i="5"/>
  <c r="E67" i="5"/>
  <c r="G67" i="5"/>
  <c r="D68" i="5"/>
  <c r="E68" i="5"/>
  <c r="G68" i="5"/>
  <c r="D69" i="5"/>
  <c r="E69" i="5"/>
  <c r="G69" i="5"/>
  <c r="D70" i="5"/>
  <c r="E70" i="5"/>
  <c r="G70" i="5"/>
  <c r="D71" i="5"/>
  <c r="E71" i="5"/>
  <c r="G71" i="5"/>
  <c r="D72" i="5"/>
  <c r="E72" i="5"/>
  <c r="G72" i="5"/>
  <c r="D73" i="5"/>
  <c r="E73" i="5"/>
  <c r="G73" i="5"/>
  <c r="D74" i="5"/>
  <c r="E74" i="5"/>
  <c r="G74" i="5"/>
  <c r="D75" i="5"/>
  <c r="E75" i="5"/>
  <c r="G75" i="5"/>
  <c r="D76" i="5"/>
  <c r="E76" i="5"/>
  <c r="G76" i="5"/>
  <c r="D77" i="5"/>
  <c r="E77" i="5"/>
  <c r="G77" i="5"/>
  <c r="D78" i="5"/>
  <c r="E78" i="5"/>
  <c r="G78" i="5"/>
  <c r="D79" i="5"/>
  <c r="E79" i="5"/>
  <c r="G79" i="5"/>
  <c r="D80" i="5"/>
  <c r="E80" i="5"/>
  <c r="G80" i="5"/>
  <c r="D81" i="5"/>
  <c r="E81" i="5"/>
  <c r="G81" i="5"/>
  <c r="D82" i="5"/>
  <c r="E82" i="5"/>
  <c r="G82" i="5"/>
  <c r="D83" i="5"/>
  <c r="E83" i="5"/>
  <c r="G83" i="5"/>
  <c r="D84" i="5"/>
  <c r="E84" i="5"/>
  <c r="G84" i="5"/>
  <c r="D85" i="5"/>
  <c r="E85" i="5"/>
  <c r="G85" i="5"/>
  <c r="D86" i="5"/>
  <c r="E86" i="5"/>
  <c r="G86" i="5"/>
  <c r="D87" i="5"/>
  <c r="E87" i="5"/>
  <c r="G87" i="5"/>
  <c r="D88" i="5"/>
  <c r="E88" i="5"/>
  <c r="G88" i="5"/>
  <c r="D89" i="5"/>
  <c r="E89" i="5"/>
  <c r="G89" i="5"/>
  <c r="D90" i="5"/>
  <c r="E90" i="5"/>
  <c r="G90" i="5"/>
  <c r="D91" i="5"/>
  <c r="E91" i="5"/>
  <c r="G91" i="5"/>
  <c r="D92" i="5"/>
  <c r="E92" i="5"/>
  <c r="G92" i="5"/>
  <c r="D93" i="5"/>
  <c r="E93" i="5"/>
  <c r="G93" i="5"/>
  <c r="D94" i="5"/>
  <c r="E94" i="5"/>
  <c r="G94" i="5"/>
  <c r="D95" i="5"/>
  <c r="E95" i="5"/>
  <c r="G95" i="5"/>
  <c r="D96" i="5"/>
  <c r="E96" i="5"/>
  <c r="G96" i="5"/>
  <c r="D97" i="5"/>
  <c r="E97" i="5"/>
  <c r="G97" i="5"/>
  <c r="D98" i="5"/>
  <c r="E98" i="5"/>
  <c r="G98" i="5"/>
  <c r="D99" i="5"/>
  <c r="E99" i="5"/>
  <c r="G99" i="5"/>
  <c r="D100" i="5"/>
  <c r="E100" i="5"/>
  <c r="G100" i="5"/>
  <c r="D101" i="5"/>
  <c r="E101" i="5"/>
  <c r="G101" i="5"/>
  <c r="D102" i="5"/>
  <c r="E102" i="5"/>
  <c r="G102" i="5"/>
  <c r="D103" i="5"/>
  <c r="E103" i="5"/>
  <c r="G103" i="5"/>
  <c r="D104" i="5"/>
  <c r="E104" i="5"/>
  <c r="G104" i="5"/>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D15" i="2"/>
  <c r="E15" i="2"/>
  <c r="D16" i="2"/>
  <c r="E16" i="2"/>
  <c r="D17" i="2"/>
  <c r="E17" i="2"/>
  <c r="D18" i="2"/>
  <c r="E18" i="2"/>
  <c r="D19" i="2"/>
  <c r="E19" i="2"/>
  <c r="D20" i="2"/>
  <c r="E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B16" i="2" l="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C16" i="5"/>
  <c r="H16" i="5" s="1"/>
  <c r="A16" i="5"/>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B15" i="5"/>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C9" i="5"/>
  <c r="F7" i="5"/>
  <c r="C7" i="5"/>
  <c r="F7" i="3"/>
  <c r="C7" i="3"/>
  <c r="C9" i="3"/>
  <c r="F16" i="3" s="1"/>
  <c r="A16" i="3"/>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6" i="2"/>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C9" i="2"/>
  <c r="F16" i="2" s="1"/>
  <c r="F7" i="2"/>
  <c r="C7" i="2"/>
  <c r="F15" i="5" l="1"/>
  <c r="C10" i="2"/>
  <c r="F10" i="2" s="1"/>
  <c r="F9" i="2" s="1"/>
  <c r="G16" i="3"/>
  <c r="F17" i="3"/>
  <c r="C10" i="3"/>
  <c r="F10" i="3" s="1"/>
  <c r="F9" i="3" s="1"/>
  <c r="E16" i="5"/>
  <c r="D16" i="5"/>
  <c r="C10" i="5"/>
  <c r="F10" i="5" s="1"/>
  <c r="F9" i="5" s="1"/>
  <c r="C17" i="5"/>
  <c r="H17" i="5" s="1"/>
  <c r="G15" i="2"/>
  <c r="E26" i="2"/>
  <c r="E22" i="2"/>
  <c r="E24" i="2"/>
  <c r="E27" i="2"/>
  <c r="E25" i="2"/>
  <c r="E23" i="2"/>
  <c r="E21" i="2"/>
  <c r="G15" i="5" l="1"/>
  <c r="F16" i="5"/>
  <c r="G16" i="2"/>
  <c r="F18" i="3"/>
  <c r="G17" i="3"/>
  <c r="G15" i="3"/>
  <c r="E17" i="5"/>
  <c r="D17" i="5"/>
  <c r="C18" i="5"/>
  <c r="E29" i="2"/>
  <c r="E28" i="2"/>
  <c r="H18" i="5" l="1"/>
  <c r="C19" i="5"/>
  <c r="C20" i="5" s="1"/>
  <c r="C21" i="5" s="1"/>
  <c r="C22" i="5" s="1"/>
  <c r="C23" i="5" s="1"/>
  <c r="C24" i="5" s="1"/>
  <c r="F17" i="5"/>
  <c r="G16" i="5"/>
  <c r="F17" i="2"/>
  <c r="G17" i="2" s="1"/>
  <c r="F19" i="3"/>
  <c r="G18" i="3"/>
  <c r="E18" i="5"/>
  <c r="D18" i="5"/>
  <c r="E30" i="2"/>
  <c r="H19" i="5" l="1"/>
  <c r="F18" i="5"/>
  <c r="G17" i="5"/>
  <c r="F18" i="2"/>
  <c r="G18" i="2" s="1"/>
  <c r="F20" i="3"/>
  <c r="G19" i="3"/>
  <c r="E19" i="5"/>
  <c r="D19" i="5"/>
  <c r="H20" i="5"/>
  <c r="E31" i="2"/>
  <c r="F19" i="5" l="1"/>
  <c r="G18" i="5"/>
  <c r="F19" i="2"/>
  <c r="G19" i="2" s="1"/>
  <c r="F21" i="3"/>
  <c r="G20" i="3"/>
  <c r="E20" i="5"/>
  <c r="D20" i="5"/>
  <c r="H21" i="5"/>
  <c r="E32" i="2"/>
  <c r="F20" i="5" l="1"/>
  <c r="G19" i="5"/>
  <c r="F20" i="2"/>
  <c r="G20" i="2" s="1"/>
  <c r="F22" i="3"/>
  <c r="G21" i="3"/>
  <c r="E21" i="5"/>
  <c r="D21" i="5"/>
  <c r="H22" i="5"/>
  <c r="E33" i="2"/>
  <c r="F21" i="5" l="1"/>
  <c r="G20" i="5"/>
  <c r="F21" i="2"/>
  <c r="F23" i="3"/>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61" i="3" s="1"/>
  <c r="F62" i="3" s="1"/>
  <c r="F63" i="3" s="1"/>
  <c r="F64" i="3" s="1"/>
  <c r="F65" i="3" s="1"/>
  <c r="F66" i="3" s="1"/>
  <c r="F67" i="3" s="1"/>
  <c r="F68" i="3" s="1"/>
  <c r="F69" i="3" s="1"/>
  <c r="F70" i="3" s="1"/>
  <c r="F71" i="3" s="1"/>
  <c r="F72" i="3" s="1"/>
  <c r="F73" i="3" s="1"/>
  <c r="F74" i="3" s="1"/>
  <c r="F75" i="3" s="1"/>
  <c r="F76" i="3" s="1"/>
  <c r="F77" i="3" s="1"/>
  <c r="F78" i="3" s="1"/>
  <c r="F79" i="3" s="1"/>
  <c r="F80" i="3" s="1"/>
  <c r="F81" i="3" s="1"/>
  <c r="F82" i="3" s="1"/>
  <c r="F83" i="3" s="1"/>
  <c r="F84" i="3" s="1"/>
  <c r="F85" i="3" s="1"/>
  <c r="F86" i="3" s="1"/>
  <c r="F87" i="3" s="1"/>
  <c r="F88" i="3" s="1"/>
  <c r="F89" i="3" s="1"/>
  <c r="F90" i="3" s="1"/>
  <c r="F91" i="3" s="1"/>
  <c r="F92" i="3" s="1"/>
  <c r="F93" i="3" s="1"/>
  <c r="F94" i="3" s="1"/>
  <c r="F95" i="3" s="1"/>
  <c r="F96" i="3" s="1"/>
  <c r="F97" i="3" s="1"/>
  <c r="F98" i="3" s="1"/>
  <c r="F99" i="3" s="1"/>
  <c r="F100" i="3" s="1"/>
  <c r="F101" i="3" s="1"/>
  <c r="F102" i="3" s="1"/>
  <c r="F103" i="3" s="1"/>
  <c r="F104" i="3" s="1"/>
  <c r="G22" i="3"/>
  <c r="E22" i="5"/>
  <c r="D22" i="5"/>
  <c r="H23" i="5"/>
  <c r="E34" i="2"/>
  <c r="F22" i="2" l="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57" i="2" s="1"/>
  <c r="F58" i="2" s="1"/>
  <c r="F59" i="2" s="1"/>
  <c r="F60" i="2" s="1"/>
  <c r="F61" i="2" s="1"/>
  <c r="F62" i="2" s="1"/>
  <c r="F63" i="2" s="1"/>
  <c r="F64" i="2" s="1"/>
  <c r="F65" i="2" s="1"/>
  <c r="F66" i="2" s="1"/>
  <c r="F67" i="2" s="1"/>
  <c r="F68" i="2" s="1"/>
  <c r="F69" i="2" s="1"/>
  <c r="F70" i="2" s="1"/>
  <c r="F71" i="2" s="1"/>
  <c r="F72" i="2" s="1"/>
  <c r="F73" i="2" s="1"/>
  <c r="F74" i="2" s="1"/>
  <c r="F75" i="2" s="1"/>
  <c r="F76" i="2" s="1"/>
  <c r="F77" i="2" s="1"/>
  <c r="F78" i="2" s="1"/>
  <c r="F79" i="2" s="1"/>
  <c r="F80" i="2" s="1"/>
  <c r="F81" i="2" s="1"/>
  <c r="F82" i="2" s="1"/>
  <c r="F83" i="2" s="1"/>
  <c r="F84" i="2" s="1"/>
  <c r="F85" i="2" s="1"/>
  <c r="F86" i="2" s="1"/>
  <c r="F87" i="2" s="1"/>
  <c r="F88" i="2" s="1"/>
  <c r="F89" i="2" s="1"/>
  <c r="F90" i="2" s="1"/>
  <c r="F91" i="2" s="1"/>
  <c r="F92" i="2" s="1"/>
  <c r="F93" i="2" s="1"/>
  <c r="F94" i="2" s="1"/>
  <c r="F95" i="2" s="1"/>
  <c r="F96" i="2" s="1"/>
  <c r="F97" i="2" s="1"/>
  <c r="F98" i="2" s="1"/>
  <c r="F99" i="2" s="1"/>
  <c r="F100" i="2" s="1"/>
  <c r="F101" i="2" s="1"/>
  <c r="F102" i="2" s="1"/>
  <c r="F103" i="2" s="1"/>
  <c r="F104" i="2" s="1"/>
  <c r="G21" i="2"/>
  <c r="F22" i="5"/>
  <c r="G21" i="5"/>
  <c r="E23" i="5"/>
  <c r="D23" i="5"/>
  <c r="H24" i="5"/>
  <c r="E35" i="2"/>
  <c r="F23" i="5" l="1"/>
  <c r="G22" i="5"/>
  <c r="E24" i="5"/>
  <c r="D24" i="5"/>
  <c r="C25" i="5"/>
  <c r="H25" i="5" s="1"/>
  <c r="E36" i="2"/>
  <c r="F24" i="5" l="1"/>
  <c r="G23" i="5"/>
  <c r="E25" i="5"/>
  <c r="D25" i="5"/>
  <c r="C26" i="5"/>
  <c r="H26" i="5" s="1"/>
  <c r="E37" i="2"/>
  <c r="F25" i="5" l="1"/>
  <c r="G24" i="5"/>
  <c r="E26" i="5"/>
  <c r="D26" i="5"/>
  <c r="C27" i="5"/>
  <c r="H27" i="5" s="1"/>
  <c r="E38" i="2"/>
  <c r="F26" i="5" l="1"/>
  <c r="G25" i="5"/>
  <c r="E27" i="5"/>
  <c r="D27" i="5"/>
  <c r="C28" i="5"/>
  <c r="H28" i="5" s="1"/>
  <c r="E39" i="2"/>
  <c r="F27" i="5" l="1"/>
  <c r="G26" i="5"/>
  <c r="E28" i="5"/>
  <c r="D28" i="5"/>
  <c r="C29" i="5"/>
  <c r="H29" i="5" s="1"/>
  <c r="E40" i="2"/>
  <c r="F28" i="5" l="1"/>
  <c r="G27" i="5"/>
  <c r="E29" i="5"/>
  <c r="D29" i="5"/>
  <c r="C30" i="5"/>
  <c r="H30" i="5" s="1"/>
  <c r="E41" i="2"/>
  <c r="F29" i="5" l="1"/>
  <c r="G28" i="5"/>
  <c r="E30" i="5"/>
  <c r="D30" i="5"/>
  <c r="C31" i="5"/>
  <c r="H31" i="5" s="1"/>
  <c r="E42" i="2"/>
  <c r="F30" i="5" l="1"/>
  <c r="G29" i="5"/>
  <c r="E31" i="5"/>
  <c r="D31" i="5"/>
  <c r="C32" i="5"/>
  <c r="H32" i="5" s="1"/>
  <c r="E43" i="2"/>
  <c r="F31" i="5" l="1"/>
  <c r="G30" i="5"/>
  <c r="E32" i="5"/>
  <c r="D32" i="5"/>
  <c r="C33" i="5"/>
  <c r="H33" i="5" s="1"/>
  <c r="E44" i="2"/>
  <c r="F32" i="5" l="1"/>
  <c r="G31" i="5"/>
  <c r="E33" i="5"/>
  <c r="D33" i="5"/>
  <c r="C34" i="5"/>
  <c r="H34" i="5" s="1"/>
  <c r="E45" i="2"/>
  <c r="F33" i="5" l="1"/>
  <c r="G32" i="5"/>
  <c r="E34" i="5"/>
  <c r="D34" i="5"/>
  <c r="C35" i="5"/>
  <c r="H35" i="5" s="1"/>
  <c r="E46" i="2"/>
  <c r="F34" i="5" l="1"/>
  <c r="G33" i="5"/>
  <c r="E35" i="5"/>
  <c r="D35" i="5"/>
  <c r="C36" i="5"/>
  <c r="H36" i="5" s="1"/>
  <c r="E47" i="2"/>
  <c r="F35" i="5" l="1"/>
  <c r="G34" i="5"/>
  <c r="E36" i="5"/>
  <c r="D36" i="5"/>
  <c r="C37" i="5"/>
  <c r="H37" i="5" s="1"/>
  <c r="E48" i="2"/>
  <c r="C38" i="5" l="1"/>
  <c r="H38" i="5" s="1"/>
  <c r="F36" i="5"/>
  <c r="G35" i="5"/>
  <c r="E37" i="5"/>
  <c r="D37" i="5"/>
  <c r="E49" i="2"/>
  <c r="C39" i="5" l="1"/>
  <c r="H39" i="5" s="1"/>
  <c r="D38" i="5"/>
  <c r="E38" i="5"/>
  <c r="F37" i="5"/>
  <c r="G36" i="5"/>
  <c r="E50" i="2"/>
  <c r="C40" i="5" l="1"/>
  <c r="H40" i="5" s="1"/>
  <c r="D39" i="5"/>
  <c r="E39" i="5"/>
  <c r="F38" i="5"/>
  <c r="G37" i="5"/>
  <c r="E51" i="2"/>
  <c r="C41" i="5" l="1"/>
  <c r="H41" i="5" s="1"/>
  <c r="D40" i="5"/>
  <c r="E40" i="5"/>
  <c r="F39" i="5"/>
  <c r="G38" i="5"/>
  <c r="E52" i="2"/>
  <c r="C42" i="5" l="1"/>
  <c r="H42" i="5" s="1"/>
  <c r="D41" i="5"/>
  <c r="E41" i="5"/>
  <c r="F40" i="5"/>
  <c r="G39" i="5"/>
  <c r="E53" i="2"/>
  <c r="C43" i="5" l="1"/>
  <c r="H43" i="5" s="1"/>
  <c r="D42" i="5"/>
  <c r="E42" i="5"/>
  <c r="F41" i="5"/>
  <c r="G40" i="5"/>
  <c r="E54" i="2"/>
  <c r="C44" i="5" l="1"/>
  <c r="H44" i="5" s="1"/>
  <c r="D43" i="5"/>
  <c r="E43" i="5"/>
  <c r="F42" i="5"/>
  <c r="G41" i="5"/>
  <c r="E55" i="2"/>
  <c r="D44" i="5" l="1"/>
  <c r="E44" i="5"/>
  <c r="F43" i="5"/>
  <c r="G42" i="5"/>
  <c r="E56" i="2"/>
  <c r="F44" i="5" l="1"/>
  <c r="G43" i="5"/>
  <c r="E57" i="2"/>
  <c r="F45" i="5" l="1"/>
  <c r="F46" i="5" s="1"/>
  <c r="F47" i="5" s="1"/>
  <c r="F48" i="5" s="1"/>
  <c r="F49" i="5" s="1"/>
  <c r="F50" i="5" s="1"/>
  <c r="F51" i="5" s="1"/>
  <c r="F52" i="5" s="1"/>
  <c r="F53" i="5" s="1"/>
  <c r="F54" i="5" s="1"/>
  <c r="F55" i="5" s="1"/>
  <c r="F56" i="5" s="1"/>
  <c r="F57" i="5" s="1"/>
  <c r="F58" i="5" s="1"/>
  <c r="F59" i="5" s="1"/>
  <c r="F60" i="5" s="1"/>
  <c r="F61" i="5" s="1"/>
  <c r="F62" i="5" s="1"/>
  <c r="F63" i="5" s="1"/>
  <c r="F64" i="5" s="1"/>
  <c r="F65" i="5" s="1"/>
  <c r="F66" i="5" s="1"/>
  <c r="F67" i="5" s="1"/>
  <c r="F68" i="5" s="1"/>
  <c r="F69" i="5" s="1"/>
  <c r="F70" i="5" s="1"/>
  <c r="F71" i="5" s="1"/>
  <c r="F72" i="5" s="1"/>
  <c r="F73" i="5" s="1"/>
  <c r="F74" i="5" s="1"/>
  <c r="F75" i="5" s="1"/>
  <c r="F76" i="5" s="1"/>
  <c r="F77" i="5" s="1"/>
  <c r="F78" i="5" s="1"/>
  <c r="F79" i="5" s="1"/>
  <c r="F80" i="5" s="1"/>
  <c r="F81" i="5" s="1"/>
  <c r="F82" i="5" s="1"/>
  <c r="F83" i="5" s="1"/>
  <c r="F84" i="5" s="1"/>
  <c r="F85" i="5" s="1"/>
  <c r="F86" i="5" s="1"/>
  <c r="F87" i="5" s="1"/>
  <c r="F88" i="5" s="1"/>
  <c r="F89" i="5" s="1"/>
  <c r="F90" i="5" s="1"/>
  <c r="F91" i="5" s="1"/>
  <c r="F92" i="5" s="1"/>
  <c r="F93" i="5" s="1"/>
  <c r="F94" i="5" s="1"/>
  <c r="F95" i="5" s="1"/>
  <c r="F96" i="5" s="1"/>
  <c r="F97" i="5" s="1"/>
  <c r="F98" i="5" s="1"/>
  <c r="F99" i="5" s="1"/>
  <c r="F100" i="5" s="1"/>
  <c r="F101" i="5" s="1"/>
  <c r="F102" i="5" s="1"/>
  <c r="F103" i="5" s="1"/>
  <c r="F104" i="5" s="1"/>
  <c r="G44" i="5"/>
  <c r="E58" i="2"/>
  <c r="E59" i="2" l="1"/>
  <c r="E60" i="2" l="1"/>
  <c r="E61" i="2" l="1"/>
  <c r="E62" i="2" l="1"/>
  <c r="E63" i="2" l="1"/>
  <c r="E64" i="2" l="1"/>
  <c r="E65" i="2" l="1"/>
  <c r="E66" i="2" l="1"/>
  <c r="E67" i="2" l="1"/>
  <c r="E68" i="2" l="1"/>
  <c r="E69" i="2" l="1"/>
  <c r="E70" i="2" l="1"/>
  <c r="E71" i="2" l="1"/>
  <c r="E72" i="2" l="1"/>
  <c r="E73" i="2" l="1"/>
  <c r="E74" i="2" l="1"/>
  <c r="E75" i="2" l="1"/>
  <c r="E76" i="2" l="1"/>
  <c r="E77" i="2" l="1"/>
  <c r="E78" i="2" l="1"/>
  <c r="E79" i="2" l="1"/>
  <c r="E80" i="2" l="1"/>
  <c r="E81" i="2" l="1"/>
  <c r="E82" i="2" l="1"/>
  <c r="E83" i="2" l="1"/>
  <c r="E84" i="2" l="1"/>
  <c r="E85" i="2" l="1"/>
  <c r="E86" i="2" l="1"/>
  <c r="E87" i="2" l="1"/>
  <c r="E88" i="2" l="1"/>
  <c r="E89" i="2" l="1"/>
  <c r="E90" i="2" l="1"/>
  <c r="E91" i="2" l="1"/>
  <c r="E92" i="2" l="1"/>
  <c r="E93" i="2" l="1"/>
  <c r="E94" i="2" l="1"/>
  <c r="E95" i="2" l="1"/>
  <c r="E96" i="2" l="1"/>
  <c r="E97" i="2" l="1"/>
  <c r="E98" i="2" l="1"/>
  <c r="E99" i="2" l="1"/>
  <c r="E100" i="2" l="1"/>
  <c r="E101" i="2" l="1"/>
  <c r="E102" i="2" l="1"/>
  <c r="E103" i="2" l="1"/>
</calcChain>
</file>

<file path=xl/sharedStrings.xml><?xml version="1.0" encoding="utf-8"?>
<sst xmlns="http://schemas.openxmlformats.org/spreadsheetml/2006/main" count="153" uniqueCount="72">
  <si>
    <t>Start BMI:</t>
  </si>
  <si>
    <t xml:space="preserve">Start </t>
  </si>
  <si>
    <t>Date</t>
  </si>
  <si>
    <t>Weight (kg)</t>
  </si>
  <si>
    <t>Height</t>
  </si>
  <si>
    <t xml:space="preserve">This represents </t>
  </si>
  <si>
    <t>Target</t>
  </si>
  <si>
    <t>BMI:</t>
  </si>
  <si>
    <t>BMI table</t>
  </si>
  <si>
    <t>[42]</t>
  </si>
  <si>
    <t xml:space="preserve">&gt;30 </t>
  </si>
  <si>
    <t>Obese</t>
  </si>
  <si>
    <t xml:space="preserve">25-30 </t>
  </si>
  <si>
    <t>Overweight</t>
  </si>
  <si>
    <t xml:space="preserve">&lt;25 </t>
  </si>
  <si>
    <t>Normal</t>
  </si>
  <si>
    <t>Danger of Anorexia</t>
  </si>
  <si>
    <t>&lt; 18.5</t>
  </si>
  <si>
    <t xml:space="preserve">BMI </t>
  </si>
  <si>
    <t xml:space="preserve">or </t>
  </si>
  <si>
    <t>Kilogram per week</t>
  </si>
  <si>
    <t>Enter your weight in the table (in the morning, after toilet, before breakfast)</t>
  </si>
  <si>
    <t>Loss/Gain</t>
  </si>
  <si>
    <t>Total Loss</t>
  </si>
  <si>
    <t xml:space="preserve">Day </t>
  </si>
  <si>
    <t>Deviation</t>
  </si>
  <si>
    <t>Height (inches)</t>
  </si>
  <si>
    <t>Weight (lbs)</t>
  </si>
  <si>
    <t>Lbs per day</t>
  </si>
  <si>
    <t>lbs per week</t>
  </si>
  <si>
    <t>Weight Tracking Chart and Table</t>
  </si>
  <si>
    <t>Brought to you by Excel Made Easy.com</t>
  </si>
  <si>
    <t>(in Blue the data to be entered)</t>
  </si>
  <si>
    <t xml:space="preserve">Thanks for using this chart. </t>
  </si>
  <si>
    <t>Enter your current weight</t>
  </si>
  <si>
    <t>Then enter your target weight</t>
  </si>
  <si>
    <t>Enter the start and end dates</t>
  </si>
  <si>
    <t>Enter your height in inches or centimeter</t>
  </si>
  <si>
    <t>Limited Use Policy</t>
  </si>
  <si>
    <t xml:space="preserve">You may download this template free of charge, make archival copies, and customize the template for personal use only. This template or any document including or derived from this template may NOT be </t>
  </si>
  <si>
    <t>Caution</t>
  </si>
  <si>
    <t>This spreadsheet is for educational use only. It is not to be construed as medical advice. You should seek the advice of qualified professionals regarding medical/fitness/health decisions.</t>
  </si>
  <si>
    <t>No Warranties</t>
  </si>
  <si>
    <t>Limitation of Liability</t>
  </si>
  <si>
    <t>sold, distributed, or placed on a public server such as the internet without the express written permission of ExcelMadeEasy.</t>
  </si>
  <si>
    <t>THE SOFTWARE AND ANY RELATED DOCUMENTATION ARE PROVIDED TO YOU "AS IS." ExcelMadeEasy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t>
  </si>
  <si>
    <t>IN NO EVENT SHALL ExcelMadeEasy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t>
  </si>
  <si>
    <t>calories less per day</t>
  </si>
  <si>
    <t>calories less per week</t>
  </si>
  <si>
    <t>days</t>
  </si>
  <si>
    <t>YOUR NAME</t>
  </si>
  <si>
    <t>Deviation (lbs)</t>
  </si>
  <si>
    <t>Deviation target (kg)</t>
  </si>
  <si>
    <t>Normal :-)</t>
  </si>
  <si>
    <t xml:space="preserve">  </t>
  </si>
  <si>
    <t xml:space="preserve"> </t>
  </si>
  <si>
    <t>TYPE in the BLUE FIELDS</t>
  </si>
  <si>
    <t>Grams per day</t>
  </si>
  <si>
    <t>ver 3</t>
  </si>
  <si>
    <t>added first day in the table instead of day plus 1</t>
  </si>
  <si>
    <t>We hope it will help you and that you will enjoy using it.</t>
  </si>
  <si>
    <r>
      <rPr>
        <b/>
        <sz val="14"/>
        <color theme="1"/>
        <rFont val="Calibri"/>
        <family val="2"/>
        <scheme val="minor"/>
      </rPr>
      <t>TO START</t>
    </r>
    <r>
      <rPr>
        <sz val="14"/>
        <color theme="1"/>
        <rFont val="Calibri"/>
        <family val="2"/>
        <scheme val="minor"/>
      </rPr>
      <t xml:space="preserve"> SELECT THE</t>
    </r>
    <r>
      <rPr>
        <b/>
        <sz val="14"/>
        <color rgb="FF00B050"/>
        <rFont val="Calibri"/>
        <family val="2"/>
        <scheme val="minor"/>
      </rPr>
      <t xml:space="preserve"> KG Green)</t>
    </r>
    <r>
      <rPr>
        <sz val="14"/>
        <color theme="1"/>
        <rFont val="Calibri"/>
        <family val="2"/>
        <scheme val="minor"/>
      </rPr>
      <t xml:space="preserve"> or </t>
    </r>
    <r>
      <rPr>
        <b/>
        <sz val="14"/>
        <color rgb="FFFF0000"/>
        <rFont val="Calibri"/>
        <family val="2"/>
        <scheme val="minor"/>
      </rPr>
      <t xml:space="preserve">LBS (red) </t>
    </r>
    <r>
      <rPr>
        <sz val="14"/>
        <color theme="1"/>
        <rFont val="Calibri"/>
        <family val="2"/>
        <scheme val="minor"/>
      </rPr>
      <t>sheet</t>
    </r>
  </si>
  <si>
    <t>It can be 28/2/2018 or 28-2-2018 or 28.2.2018 or 2/28/2018</t>
  </si>
  <si>
    <t>28.2.2018</t>
  </si>
  <si>
    <t>2.28.2018</t>
  </si>
  <si>
    <t>2/28/2018</t>
  </si>
  <si>
    <t>2-28-2018</t>
  </si>
  <si>
    <t>28-2-2018</t>
  </si>
  <si>
    <t>etc..</t>
  </si>
  <si>
    <r>
      <rPr>
        <b/>
        <sz val="11"/>
        <color rgb="FFFF0000"/>
        <rFont val="Calibri"/>
        <family val="2"/>
        <scheme val="minor"/>
      </rPr>
      <t xml:space="preserve">Attention: </t>
    </r>
    <r>
      <rPr>
        <sz val="11"/>
        <color theme="1"/>
        <rFont val="Calibri"/>
        <family val="2"/>
        <scheme val="minor"/>
      </rPr>
      <t>enter the date in the format of your country</t>
    </r>
  </si>
  <si>
    <t>Target Weight</t>
  </si>
  <si>
    <t>Target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</si>
</sst>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d\ mmm\ yyyy"/>
    <numFmt numFmtId="166" formatCode="0.0"/>
    <numFmt numFmtId="167" formatCode="_-* #,##0.0_-;\-* #,##0.0_-;_-* &quot;-&quot;??_-;_-@_-"/>
    <numFmt numFmtId="168" formatCode="[$-409]d\-mmm\-yy;@"/>
    <numFmt numFmtId="169" formatCode="_-* #,##0.000_-;\-* #,##0.000_-;_-* &quot;-&quot;??_-;_-@_-"/>
    <numFmt numFmtId="170" formatCode="_-* #,##0_-;\-* #,##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name val="Tahoma"/>
      <family val="2"/>
    </font>
    <font>
      <sz val="10"/>
      <color indexed="9"/>
      <name val="Tahoma"/>
      <family val="2"/>
    </font>
    <font>
      <b/>
      <sz val="16"/>
      <color theme="1"/>
      <name val="Calibri"/>
      <family val="2"/>
      <scheme val="minor"/>
    </font>
    <font>
      <sz val="14"/>
      <color theme="1"/>
      <name val="Calibri"/>
      <family val="2"/>
      <scheme val="minor"/>
    </font>
    <font>
      <b/>
      <sz val="22"/>
      <color theme="1"/>
      <name val="Calibri"/>
      <family val="2"/>
      <scheme val="minor"/>
    </font>
    <font>
      <b/>
      <sz val="14"/>
      <color theme="1"/>
      <name val="Calibri"/>
      <family val="2"/>
      <scheme val="minor"/>
    </font>
    <font>
      <b/>
      <sz val="14"/>
      <color rgb="FF00B050"/>
      <name val="Calibri"/>
      <family val="2"/>
      <scheme val="minor"/>
    </font>
    <font>
      <b/>
      <sz val="14"/>
      <color rgb="FFFF0000"/>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4" tint="0.39997558519241921"/>
        <bgColor indexed="64"/>
      </patternFill>
    </fill>
    <fill>
      <patternFill patternType="solid">
        <fgColor theme="8"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cellStyleXfs>
  <cellXfs count="105">
    <xf numFmtId="0" fontId="0" fillId="0" borderId="0" xfId="0"/>
    <xf numFmtId="0" fontId="6" fillId="2" borderId="0" xfId="0" applyFont="1" applyFill="1"/>
    <xf numFmtId="164" fontId="3" fillId="2" borderId="0" xfId="2" applyNumberFormat="1" applyFill="1"/>
    <xf numFmtId="0" fontId="0" fillId="2" borderId="0" xfId="0" applyFill="1"/>
    <xf numFmtId="164" fontId="0" fillId="2" borderId="0" xfId="1" applyFont="1" applyFill="1"/>
    <xf numFmtId="164" fontId="0" fillId="2" borderId="0" xfId="1" applyNumberFormat="1" applyFont="1" applyFill="1"/>
    <xf numFmtId="2" fontId="0" fillId="2" borderId="0" xfId="1" applyNumberFormat="1" applyFont="1" applyFill="1"/>
    <xf numFmtId="0" fontId="2" fillId="2" borderId="2" xfId="0" applyFont="1" applyFill="1" applyBorder="1"/>
    <xf numFmtId="164" fontId="2" fillId="2" borderId="3" xfId="1" applyNumberFormat="1" applyFont="1" applyFill="1" applyBorder="1"/>
    <xf numFmtId="2" fontId="2" fillId="2" borderId="3" xfId="1" applyNumberFormat="1" applyFont="1" applyFill="1" applyBorder="1"/>
    <xf numFmtId="0" fontId="2" fillId="2" borderId="3" xfId="0" applyFont="1" applyFill="1" applyBorder="1"/>
    <xf numFmtId="164" fontId="2" fillId="2" borderId="3" xfId="1" applyFont="1" applyFill="1" applyBorder="1"/>
    <xf numFmtId="0" fontId="2" fillId="2" borderId="4" xfId="0" applyFont="1" applyFill="1" applyBorder="1"/>
    <xf numFmtId="0" fontId="0" fillId="2" borderId="5" xfId="0" applyFill="1" applyBorder="1"/>
    <xf numFmtId="164" fontId="0" fillId="2" borderId="1" xfId="1" applyNumberFormat="1" applyFont="1" applyFill="1" applyBorder="1"/>
    <xf numFmtId="2" fontId="0" fillId="2" borderId="1" xfId="1" applyNumberFormat="1" applyFont="1" applyFill="1" applyBorder="1"/>
    <xf numFmtId="0" fontId="0" fillId="2" borderId="1" xfId="0" applyFill="1" applyBorder="1"/>
    <xf numFmtId="0" fontId="0" fillId="2" borderId="6" xfId="0" applyFill="1" applyBorder="1"/>
    <xf numFmtId="0" fontId="0" fillId="2" borderId="7" xfId="0" applyFill="1" applyBorder="1"/>
    <xf numFmtId="164" fontId="0" fillId="2" borderId="8" xfId="1" applyNumberFormat="1" applyFont="1" applyFill="1" applyBorder="1"/>
    <xf numFmtId="2" fontId="0" fillId="2" borderId="8" xfId="1" applyNumberFormat="1" applyFont="1" applyFill="1" applyBorder="1"/>
    <xf numFmtId="166" fontId="0" fillId="2" borderId="8" xfId="0" applyNumberFormat="1" applyFill="1" applyBorder="1"/>
    <xf numFmtId="0" fontId="0" fillId="2" borderId="8" xfId="0" applyFill="1" applyBorder="1"/>
    <xf numFmtId="169" fontId="0" fillId="2" borderId="9" xfId="1" applyNumberFormat="1" applyFont="1" applyFill="1" applyBorder="1"/>
    <xf numFmtId="0" fontId="0" fillId="2" borderId="15" xfId="0" applyFill="1" applyBorder="1"/>
    <xf numFmtId="164" fontId="0" fillId="2" borderId="0" xfId="1" applyNumberFormat="1" applyFont="1" applyFill="1" applyBorder="1"/>
    <xf numFmtId="2" fontId="0" fillId="2" borderId="0" xfId="1" applyNumberFormat="1" applyFont="1" applyFill="1" applyBorder="1"/>
    <xf numFmtId="0" fontId="0" fillId="2" borderId="0" xfId="0" applyFill="1" applyBorder="1"/>
    <xf numFmtId="164" fontId="0" fillId="2" borderId="0" xfId="1" applyFont="1" applyFill="1" applyBorder="1"/>
    <xf numFmtId="0" fontId="0" fillId="2" borderId="16" xfId="0" applyFill="1" applyBorder="1"/>
    <xf numFmtId="2" fontId="0" fillId="2" borderId="0" xfId="1" applyNumberFormat="1" applyFont="1" applyFill="1" applyBorder="1" applyAlignment="1">
      <alignment horizontal="left"/>
    </xf>
    <xf numFmtId="164" fontId="2" fillId="2" borderId="0" xfId="1" applyNumberFormat="1" applyFont="1" applyFill="1" applyBorder="1"/>
    <xf numFmtId="0" fontId="0" fillId="2" borderId="17" xfId="0" applyFill="1" applyBorder="1"/>
    <xf numFmtId="164" fontId="0" fillId="2" borderId="18" xfId="1" applyNumberFormat="1" applyFont="1" applyFill="1" applyBorder="1"/>
    <xf numFmtId="2" fontId="0" fillId="2" borderId="18" xfId="1" applyNumberFormat="1" applyFont="1" applyFill="1" applyBorder="1" applyAlignment="1">
      <alignment horizontal="left"/>
    </xf>
    <xf numFmtId="0" fontId="0" fillId="2" borderId="18" xfId="0" applyFill="1" applyBorder="1"/>
    <xf numFmtId="170" fontId="2" fillId="2" borderId="18" xfId="1" applyNumberFormat="1" applyFont="1" applyFill="1" applyBorder="1"/>
    <xf numFmtId="0" fontId="0" fillId="2" borderId="19" xfId="0" applyFill="1" applyBorder="1"/>
    <xf numFmtId="0" fontId="4" fillId="2" borderId="0" xfId="0" applyFont="1" applyFill="1" applyBorder="1" applyAlignment="1">
      <alignment horizontal="center"/>
    </xf>
    <xf numFmtId="0" fontId="5" fillId="2" borderId="0" xfId="0" applyFont="1" applyFill="1" applyBorder="1"/>
    <xf numFmtId="0" fontId="0" fillId="2" borderId="12" xfId="0" applyFill="1" applyBorder="1" applyAlignment="1">
      <alignment wrapText="1"/>
    </xf>
    <xf numFmtId="0" fontId="0" fillId="2" borderId="13" xfId="0" applyFill="1" applyBorder="1" applyAlignment="1">
      <alignment wrapText="1"/>
    </xf>
    <xf numFmtId="2" fontId="0" fillId="2" borderId="13" xfId="1" applyNumberFormat="1" applyFont="1" applyFill="1" applyBorder="1" applyAlignment="1">
      <alignment wrapText="1"/>
    </xf>
    <xf numFmtId="164" fontId="0" fillId="2" borderId="13" xfId="1" applyFont="1" applyFill="1" applyBorder="1" applyAlignment="1">
      <alignment wrapText="1"/>
    </xf>
    <xf numFmtId="167" fontId="0" fillId="2" borderId="14" xfId="1" applyNumberFormat="1" applyFont="1" applyFill="1" applyBorder="1" applyAlignment="1">
      <alignment wrapText="1"/>
    </xf>
    <xf numFmtId="0" fontId="0" fillId="2" borderId="0" xfId="0" applyFill="1" applyAlignment="1">
      <alignment wrapText="1"/>
    </xf>
    <xf numFmtId="0" fontId="0" fillId="2" borderId="10" xfId="0" applyFill="1" applyBorder="1"/>
    <xf numFmtId="165" fontId="0" fillId="2" borderId="11" xfId="0" applyNumberFormat="1" applyFill="1" applyBorder="1"/>
    <xf numFmtId="164" fontId="0" fillId="2" borderId="11" xfId="1" applyNumberFormat="1" applyFont="1" applyFill="1" applyBorder="1"/>
    <xf numFmtId="164" fontId="0" fillId="2" borderId="11" xfId="0" applyNumberFormat="1" applyFill="1" applyBorder="1"/>
    <xf numFmtId="2" fontId="0" fillId="2" borderId="11" xfId="1" applyNumberFormat="1" applyFont="1" applyFill="1" applyBorder="1"/>
    <xf numFmtId="165" fontId="0" fillId="2" borderId="1" xfId="0" applyNumberFormat="1" applyFill="1" applyBorder="1"/>
    <xf numFmtId="164" fontId="0" fillId="2" borderId="1" xfId="0" applyNumberFormat="1" applyFill="1" applyBorder="1"/>
    <xf numFmtId="164" fontId="0" fillId="2" borderId="6" xfId="1" applyFont="1" applyFill="1" applyBorder="1"/>
    <xf numFmtId="165" fontId="0" fillId="2" borderId="8" xfId="0" applyNumberFormat="1" applyFill="1" applyBorder="1"/>
    <xf numFmtId="164" fontId="0" fillId="2" borderId="8" xfId="0" applyNumberFormat="1" applyFill="1" applyBorder="1"/>
    <xf numFmtId="164" fontId="0" fillId="2" borderId="9" xfId="1" applyFont="1" applyFill="1" applyBorder="1"/>
    <xf numFmtId="165" fontId="0" fillId="2" borderId="0" xfId="0" applyNumberFormat="1" applyFill="1"/>
    <xf numFmtId="164" fontId="0" fillId="2" borderId="0" xfId="0" applyNumberFormat="1" applyFill="1"/>
    <xf numFmtId="170" fontId="2" fillId="2" borderId="0" xfId="1" applyNumberFormat="1" applyFont="1" applyFill="1" applyBorder="1"/>
    <xf numFmtId="164" fontId="0" fillId="2" borderId="13" xfId="1" applyFont="1" applyFill="1" applyBorder="1" applyAlignment="1">
      <alignment horizontal="center" wrapText="1"/>
    </xf>
    <xf numFmtId="0" fontId="2" fillId="2" borderId="0" xfId="0" applyFont="1" applyFill="1" applyAlignment="1">
      <alignment wrapText="1"/>
    </xf>
    <xf numFmtId="0" fontId="0" fillId="3" borderId="0" xfId="0" applyFill="1"/>
    <xf numFmtId="0" fontId="0" fillId="4" borderId="0" xfId="0" applyFill="1"/>
    <xf numFmtId="164" fontId="0" fillId="5" borderId="1" xfId="1" applyNumberFormat="1" applyFont="1" applyFill="1" applyBorder="1"/>
    <xf numFmtId="168" fontId="0" fillId="5" borderId="1" xfId="1" applyNumberFormat="1" applyFont="1" applyFill="1" applyBorder="1"/>
    <xf numFmtId="0" fontId="2" fillId="0" borderId="20" xfId="0" applyFont="1" applyBorder="1" applyAlignment="1">
      <alignment horizontal="centerContinuous"/>
    </xf>
    <xf numFmtId="164" fontId="0" fillId="0" borderId="21" xfId="1" applyNumberFormat="1" applyFont="1" applyBorder="1" applyAlignment="1">
      <alignment horizontal="centerContinuous"/>
    </xf>
    <xf numFmtId="2" fontId="0" fillId="0" borderId="21" xfId="1" applyNumberFormat="1" applyFont="1" applyBorder="1" applyAlignment="1">
      <alignment horizontal="centerContinuous"/>
    </xf>
    <xf numFmtId="0" fontId="0" fillId="0" borderId="21" xfId="0" applyBorder="1" applyAlignment="1">
      <alignment horizontal="centerContinuous"/>
    </xf>
    <xf numFmtId="164" fontId="0" fillId="0" borderId="21" xfId="1" applyFont="1" applyBorder="1" applyAlignment="1">
      <alignment horizontal="centerContinuous"/>
    </xf>
    <xf numFmtId="0" fontId="0" fillId="0" borderId="22" xfId="0" applyBorder="1" applyAlignment="1">
      <alignment horizontal="centerContinuous"/>
    </xf>
    <xf numFmtId="167" fontId="0" fillId="5" borderId="1" xfId="1" applyNumberFormat="1" applyFont="1" applyFill="1" applyBorder="1"/>
    <xf numFmtId="167" fontId="0" fillId="2" borderId="8" xfId="1" applyNumberFormat="1" applyFont="1" applyFill="1" applyBorder="1"/>
    <xf numFmtId="167" fontId="0" fillId="2" borderId="8" xfId="0" applyNumberFormat="1" applyFill="1" applyBorder="1"/>
    <xf numFmtId="0" fontId="0" fillId="6" borderId="0" xfId="0" applyFill="1"/>
    <xf numFmtId="166" fontId="0" fillId="5" borderId="6" xfId="0" applyNumberFormat="1" applyFill="1" applyBorder="1"/>
    <xf numFmtId="0" fontId="0" fillId="5" borderId="6" xfId="0" applyFill="1" applyBorder="1"/>
    <xf numFmtId="164" fontId="0" fillId="5" borderId="13" xfId="1" applyNumberFormat="1" applyFont="1" applyFill="1" applyBorder="1" applyAlignment="1">
      <alignment wrapText="1"/>
    </xf>
    <xf numFmtId="167" fontId="0" fillId="2" borderId="14" xfId="1" applyNumberFormat="1" applyFont="1" applyFill="1" applyBorder="1" applyAlignment="1">
      <alignment horizontal="center" wrapText="1"/>
    </xf>
    <xf numFmtId="2" fontId="0" fillId="2" borderId="11" xfId="1" applyNumberFormat="1" applyFont="1" applyFill="1" applyBorder="1" applyAlignment="1">
      <alignment horizontal="center"/>
    </xf>
    <xf numFmtId="2" fontId="0" fillId="2" borderId="1" xfId="1" applyNumberFormat="1" applyFont="1" applyFill="1" applyBorder="1" applyAlignment="1">
      <alignment horizontal="center"/>
    </xf>
    <xf numFmtId="2" fontId="0" fillId="2" borderId="8" xfId="1" applyNumberFormat="1" applyFont="1" applyFill="1" applyBorder="1" applyAlignment="1">
      <alignment horizontal="center"/>
    </xf>
    <xf numFmtId="2" fontId="0" fillId="2" borderId="11" xfId="0" applyNumberFormat="1" applyFill="1" applyBorder="1" applyAlignment="1">
      <alignment horizontal="center"/>
    </xf>
    <xf numFmtId="2" fontId="0" fillId="2" borderId="1" xfId="0" applyNumberFormat="1" applyFill="1" applyBorder="1" applyAlignment="1">
      <alignment horizontal="center"/>
    </xf>
    <xf numFmtId="166" fontId="0" fillId="2" borderId="11" xfId="1" applyNumberFormat="1" applyFont="1" applyFill="1" applyBorder="1" applyAlignment="1">
      <alignment horizontal="center"/>
    </xf>
    <xf numFmtId="0" fontId="0" fillId="4" borderId="0" xfId="0" quotePrefix="1" applyFill="1"/>
    <xf numFmtId="0" fontId="0" fillId="2" borderId="2" xfId="0" applyFill="1" applyBorder="1"/>
    <xf numFmtId="165" fontId="0" fillId="2" borderId="3" xfId="0" applyNumberFormat="1" applyFill="1" applyBorder="1"/>
    <xf numFmtId="2" fontId="0" fillId="2" borderId="3" xfId="1" applyNumberFormat="1" applyFont="1" applyFill="1" applyBorder="1" applyAlignment="1">
      <alignment horizontal="center"/>
    </xf>
    <xf numFmtId="164" fontId="0" fillId="2" borderId="4" xfId="1" applyFont="1" applyFill="1" applyBorder="1"/>
    <xf numFmtId="2" fontId="0" fillId="2" borderId="23" xfId="1" applyNumberFormat="1" applyFont="1" applyFill="1" applyBorder="1" applyAlignment="1">
      <alignment horizontal="center"/>
    </xf>
    <xf numFmtId="0" fontId="7" fillId="2" borderId="0" xfId="0" applyFont="1" applyFill="1"/>
    <xf numFmtId="0" fontId="8" fillId="2" borderId="0" xfId="0" applyFont="1" applyFill="1"/>
    <xf numFmtId="0" fontId="7" fillId="7" borderId="0" xfId="0" applyFont="1" applyFill="1"/>
    <xf numFmtId="0" fontId="0" fillId="0" borderId="21" xfId="0" applyFill="1" applyBorder="1" applyAlignment="1">
      <alignment horizontal="centerContinuous"/>
    </xf>
    <xf numFmtId="2" fontId="0" fillId="8" borderId="3" xfId="1" applyNumberFormat="1" applyFont="1" applyFill="1" applyBorder="1" applyAlignment="1">
      <alignment horizontal="center"/>
    </xf>
    <xf numFmtId="2" fontId="0" fillId="8" borderId="1" xfId="1" applyNumberFormat="1" applyFont="1" applyFill="1" applyBorder="1" applyAlignment="1">
      <alignment horizontal="center"/>
    </xf>
    <xf numFmtId="2" fontId="0" fillId="8" borderId="8" xfId="1" applyNumberFormat="1" applyFont="1" applyFill="1" applyBorder="1" applyAlignment="1">
      <alignment horizontal="center"/>
    </xf>
    <xf numFmtId="2" fontId="0" fillId="2" borderId="8" xfId="0" applyNumberFormat="1" applyFill="1" applyBorder="1" applyAlignment="1">
      <alignment horizontal="center"/>
    </xf>
    <xf numFmtId="14" fontId="0" fillId="0" borderId="0" xfId="0" applyNumberFormat="1"/>
    <xf numFmtId="14" fontId="0" fillId="2" borderId="0" xfId="0" applyNumberFormat="1" applyFill="1" applyAlignment="1">
      <alignment horizontal="left"/>
    </xf>
    <xf numFmtId="0" fontId="0" fillId="2" borderId="0" xfId="0" applyFill="1" applyAlignment="1">
      <alignment horizontal="left"/>
    </xf>
    <xf numFmtId="14" fontId="0" fillId="2" borderId="0" xfId="0" quotePrefix="1" applyNumberFormat="1" applyFill="1" applyAlignment="1">
      <alignment horizontal="left"/>
    </xf>
    <xf numFmtId="0" fontId="0" fillId="2" borderId="1" xfId="0" applyFill="1" applyBorder="1" applyAlignment="1">
      <alignment horizontal="right"/>
    </xf>
  </cellXfs>
  <cellStyles count="3">
    <cellStyle name="Comma" xfId="1" builtinId="3"/>
    <cellStyle name="Hyperlink" xfId="2" builtinId="8"/>
    <cellStyle name="Normal" xfId="0" builtinId="0"/>
  </cellStyles>
  <dxfs count="56">
    <dxf>
      <fill>
        <patternFill>
          <bgColor theme="9" tint="0.39994506668294322"/>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patternType="none">
          <bgColor auto="1"/>
        </patternFill>
      </fill>
    </dxf>
    <dxf>
      <font>
        <color theme="0"/>
      </font>
    </dxf>
    <dxf>
      <fill>
        <patternFill>
          <bgColor theme="5" tint="0.59996337778862885"/>
        </patternFill>
      </fill>
    </dxf>
    <dxf>
      <font>
        <color rgb="FF006100"/>
      </font>
      <fill>
        <patternFill>
          <bgColor rgb="FFC6EFCE"/>
        </patternFill>
      </fill>
    </dxf>
    <dxf>
      <font>
        <color auto="1"/>
      </font>
      <fill>
        <patternFill patternType="none">
          <bgColor auto="1"/>
        </patternFill>
      </fill>
    </dxf>
    <dxf>
      <fill>
        <patternFill>
          <bgColor rgb="FFFF0000"/>
        </patternFill>
      </fill>
    </dxf>
    <dxf>
      <fill>
        <patternFill>
          <bgColor rgb="FFFFC000"/>
        </patternFill>
      </fill>
    </dxf>
    <dxf>
      <fill>
        <patternFill>
          <bgColor rgb="FF92D050"/>
        </patternFill>
      </fill>
    </dxf>
    <dxf>
      <fill>
        <patternFill>
          <bgColor rgb="FFFF0000"/>
        </patternFill>
      </fill>
    </dxf>
    <dxf>
      <font>
        <color rgb="FF006100"/>
      </font>
      <fill>
        <patternFill>
          <bgColor rgb="FFC6EFCE"/>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patternType="none">
          <bgColor auto="1"/>
        </patternFill>
      </fill>
    </dxf>
    <dxf>
      <font>
        <color rgb="FF006100"/>
      </font>
      <fill>
        <patternFill>
          <bgColor rgb="FFC6EFCE"/>
        </patternFill>
      </fill>
    </dxf>
    <dxf>
      <font>
        <color theme="0"/>
      </font>
    </dxf>
    <dxf>
      <fill>
        <patternFill>
          <bgColor theme="5" tint="0.59996337778862885"/>
        </patternFill>
      </fill>
    </dxf>
    <dxf>
      <font>
        <color rgb="FF006100"/>
      </font>
      <fill>
        <patternFill>
          <bgColor rgb="FFC6EFCE"/>
        </patternFill>
      </fill>
    </dxf>
    <dxf>
      <font>
        <color auto="1"/>
      </font>
      <fill>
        <patternFill patternType="none">
          <bgColor auto="1"/>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patternType="none">
          <bgColor auto="1"/>
        </patternFill>
      </fill>
    </dxf>
    <dxf>
      <font>
        <color rgb="FF006100"/>
      </font>
      <fill>
        <patternFill>
          <bgColor rgb="FFC6EFCE"/>
        </patternFill>
      </fill>
    </dxf>
    <dxf>
      <font>
        <color theme="0"/>
      </font>
    </dxf>
    <dxf>
      <fill>
        <patternFill>
          <bgColor theme="5" tint="0.59996337778862885"/>
        </patternFill>
      </fill>
    </dxf>
    <dxf>
      <font>
        <color rgb="FF006100"/>
      </font>
      <fill>
        <patternFill>
          <bgColor rgb="FFC6EFCE"/>
        </patternFill>
      </fill>
    </dxf>
    <dxf>
      <font>
        <color auto="1"/>
      </font>
      <fill>
        <patternFill patternType="none">
          <bgColor auto="1"/>
        </patternFill>
      </fill>
    </dxf>
    <dxf>
      <fill>
        <patternFill>
          <bgColor rgb="FFFF0000"/>
        </patternFill>
      </fill>
    </dxf>
    <dxf>
      <fill>
        <patternFill>
          <bgColor rgb="FFFFC000"/>
        </patternFill>
      </fill>
    </dxf>
    <dxf>
      <fill>
        <patternFill>
          <bgColor rgb="FF92D050"/>
        </patternFill>
      </fill>
    </dxf>
    <dxf>
      <fill>
        <patternFill>
          <bgColor rgb="FFFF0000"/>
        </patternFill>
      </fill>
    </dxf>
    <dxf>
      <font>
        <color theme="0"/>
      </font>
      <fill>
        <patternFill patternType="none">
          <bgColor auto="1"/>
        </patternFill>
      </fill>
    </dxf>
    <dxf>
      <fill>
        <patternFill>
          <bgColor rgb="FFFF0000"/>
        </patternFill>
      </fill>
    </dxf>
    <dxf>
      <fill>
        <patternFill>
          <bgColor rgb="FFFFC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Weight</a:t>
            </a:r>
            <a:r>
              <a:rPr lang="fr-FR" baseline="0"/>
              <a:t> tracking chart (Lbs)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scatterChart>
        <c:scatterStyle val="lineMarker"/>
        <c:varyColors val="0"/>
        <c:ser>
          <c:idx val="0"/>
          <c:order val="0"/>
          <c:tx>
            <c:strRef>
              <c:f>'Lbs table (USA)'!$C$14</c:f>
              <c:strCache>
                <c:ptCount val="1"/>
                <c:pt idx="0">
                  <c:v> Weight (lbs) </c:v>
                </c:pt>
              </c:strCache>
            </c:strRef>
          </c:tx>
          <c:spPr>
            <a:ln w="25400" cap="rnd">
              <a:noFill/>
              <a:round/>
            </a:ln>
            <a:effectLst/>
          </c:spPr>
          <c:marker>
            <c:symbol val="circle"/>
            <c:size val="2"/>
            <c:spPr>
              <a:solidFill>
                <a:schemeClr val="accent1"/>
              </a:solidFill>
              <a:ln w="9525">
                <a:solidFill>
                  <a:schemeClr val="accent1"/>
                </a:solidFill>
              </a:ln>
              <a:effectLst/>
            </c:spPr>
          </c:marker>
          <c:xVal>
            <c:numRef>
              <c:f>'Lbs table (USA)'!$A$15:$A$137</c:f>
              <c:numCache>
                <c:formatCode>General</c:formatCode>
                <c:ptCount val="12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numCache>
            </c:numRef>
          </c:xVal>
          <c:yVal>
            <c:numRef>
              <c:f>'Lbs table (USA)'!$C$15:$C$137</c:f>
              <c:numCache>
                <c:formatCode>0.00</c:formatCode>
                <c:ptCount val="123"/>
                <c:pt idx="0" formatCode="0\,0">
                  <c:v>180</c:v>
                </c:pt>
              </c:numCache>
            </c:numRef>
          </c:yVal>
          <c:smooth val="0"/>
          <c:extLst>
            <c:ext xmlns:c16="http://schemas.microsoft.com/office/drawing/2014/chart" uri="{C3380CC4-5D6E-409C-BE32-E72D297353CC}">
              <c16:uniqueId val="{00000000-1044-4FDD-83A4-90F9A3F148A5}"/>
            </c:ext>
          </c:extLst>
        </c:ser>
        <c:ser>
          <c:idx val="1"/>
          <c:order val="1"/>
          <c:tx>
            <c:strRef>
              <c:f>'Lbs table (USA)'!$F$14</c:f>
              <c:strCache>
                <c:ptCount val="1"/>
                <c:pt idx="0">
                  <c:v>Target</c:v>
                </c:pt>
              </c:strCache>
            </c:strRef>
          </c:tx>
          <c:spPr>
            <a:ln w="25400" cap="rnd">
              <a:noFill/>
              <a:round/>
            </a:ln>
            <a:effectLst/>
          </c:spPr>
          <c:marker>
            <c:symbol val="circle"/>
            <c:size val="2"/>
            <c:spPr>
              <a:solidFill>
                <a:schemeClr val="accent2"/>
              </a:solidFill>
              <a:ln w="9525">
                <a:solidFill>
                  <a:schemeClr val="accent2"/>
                </a:solidFill>
              </a:ln>
              <a:effectLst/>
            </c:spPr>
          </c:marker>
          <c:xVal>
            <c:numRef>
              <c:f>'Lbs table (USA)'!$A$15:$A$137</c:f>
              <c:numCache>
                <c:formatCode>General</c:formatCode>
                <c:ptCount val="12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numCache>
            </c:numRef>
          </c:xVal>
          <c:yVal>
            <c:numRef>
              <c:f>'Lbs table (USA)'!$F$15:$F$137</c:f>
              <c:numCache>
                <c:formatCode>0.00</c:formatCode>
                <c:ptCount val="123"/>
                <c:pt idx="0">
                  <c:v>180</c:v>
                </c:pt>
                <c:pt idx="1">
                  <c:v>179.42</c:v>
                </c:pt>
                <c:pt idx="2">
                  <c:v>178.83999999999997</c:v>
                </c:pt>
                <c:pt idx="3">
                  <c:v>178.25999999999996</c:v>
                </c:pt>
                <c:pt idx="4">
                  <c:v>177.67999999999995</c:v>
                </c:pt>
                <c:pt idx="5">
                  <c:v>177.09999999999994</c:v>
                </c:pt>
                <c:pt idx="6">
                  <c:v>176.51999999999992</c:v>
                </c:pt>
                <c:pt idx="7">
                  <c:v>175.93999999999991</c:v>
                </c:pt>
                <c:pt idx="8">
                  <c:v>175.3599999999999</c:v>
                </c:pt>
                <c:pt idx="9">
                  <c:v>174.77999999999989</c:v>
                </c:pt>
                <c:pt idx="10">
                  <c:v>174.19999999999987</c:v>
                </c:pt>
                <c:pt idx="11">
                  <c:v>173.61999999999986</c:v>
                </c:pt>
                <c:pt idx="12">
                  <c:v>173.03999999999985</c:v>
                </c:pt>
                <c:pt idx="13">
                  <c:v>172.45999999999984</c:v>
                </c:pt>
                <c:pt idx="14">
                  <c:v>171.87999999999982</c:v>
                </c:pt>
                <c:pt idx="15">
                  <c:v>171.29999999999981</c:v>
                </c:pt>
                <c:pt idx="16">
                  <c:v>170.7199999999998</c:v>
                </c:pt>
                <c:pt idx="17">
                  <c:v>170.13999999999979</c:v>
                </c:pt>
                <c:pt idx="18">
                  <c:v>169.55999999999977</c:v>
                </c:pt>
                <c:pt idx="19">
                  <c:v>168.97999999999976</c:v>
                </c:pt>
                <c:pt idx="20">
                  <c:v>168.39999999999975</c:v>
                </c:pt>
                <c:pt idx="21">
                  <c:v>167.81999999999974</c:v>
                </c:pt>
                <c:pt idx="22">
                  <c:v>167.23999999999972</c:v>
                </c:pt>
                <c:pt idx="23">
                  <c:v>166.65999999999971</c:v>
                </c:pt>
                <c:pt idx="24">
                  <c:v>166.0799999999997</c:v>
                </c:pt>
                <c:pt idx="25">
                  <c:v>165.49999999999969</c:v>
                </c:pt>
                <c:pt idx="26">
                  <c:v>164.91999999999967</c:v>
                </c:pt>
                <c:pt idx="27">
                  <c:v>164.33999999999966</c:v>
                </c:pt>
                <c:pt idx="28">
                  <c:v>163.75999999999965</c:v>
                </c:pt>
                <c:pt idx="29">
                  <c:v>163.17999999999964</c:v>
                </c:pt>
                <c:pt idx="30">
                  <c:v>162.59999999999962</c:v>
                </c:pt>
                <c:pt idx="31">
                  <c:v>162.01999999999961</c:v>
                </c:pt>
                <c:pt idx="32">
                  <c:v>161.4399999999996</c:v>
                </c:pt>
                <c:pt idx="33">
                  <c:v>160.85999999999959</c:v>
                </c:pt>
                <c:pt idx="34">
                  <c:v>160.27999999999957</c:v>
                </c:pt>
                <c:pt idx="35">
                  <c:v>159.69999999999956</c:v>
                </c:pt>
                <c:pt idx="36">
                  <c:v>159.11999999999955</c:v>
                </c:pt>
                <c:pt idx="37">
                  <c:v>158.53999999999954</c:v>
                </c:pt>
                <c:pt idx="38">
                  <c:v>157.95999999999952</c:v>
                </c:pt>
                <c:pt idx="39">
                  <c:v>157.37999999999951</c:v>
                </c:pt>
                <c:pt idx="40">
                  <c:v>156.7999999999995</c:v>
                </c:pt>
                <c:pt idx="41">
                  <c:v>156.21999999999949</c:v>
                </c:pt>
                <c:pt idx="42">
                  <c:v>155.63999999999947</c:v>
                </c:pt>
                <c:pt idx="43">
                  <c:v>155.05999999999946</c:v>
                </c:pt>
                <c:pt idx="44">
                  <c:v>154.47999999999945</c:v>
                </c:pt>
                <c:pt idx="45">
                  <c:v>153.89999999999944</c:v>
                </c:pt>
                <c:pt idx="46">
                  <c:v>153.31999999999942</c:v>
                </c:pt>
                <c:pt idx="47">
                  <c:v>152.73999999999941</c:v>
                </c:pt>
                <c:pt idx="48">
                  <c:v>152.1599999999994</c:v>
                </c:pt>
                <c:pt idx="49">
                  <c:v>151.57999999999939</c:v>
                </c:pt>
                <c:pt idx="50">
                  <c:v>150.99999999999937</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numCache>
            </c:numRef>
          </c:yVal>
          <c:smooth val="0"/>
          <c:extLst>
            <c:ext xmlns:c16="http://schemas.microsoft.com/office/drawing/2014/chart" uri="{C3380CC4-5D6E-409C-BE32-E72D297353CC}">
              <c16:uniqueId val="{00000001-1044-4FDD-83A4-90F9A3F148A5}"/>
            </c:ext>
          </c:extLst>
        </c:ser>
        <c:dLbls>
          <c:showLegendKey val="0"/>
          <c:showVal val="0"/>
          <c:showCatName val="0"/>
          <c:showSerName val="0"/>
          <c:showPercent val="0"/>
          <c:showBubbleSize val="0"/>
        </c:dLbls>
        <c:axId val="403545672"/>
        <c:axId val="403544104"/>
      </c:scatterChart>
      <c:valAx>
        <c:axId val="403545672"/>
        <c:scaling>
          <c:orientation val="minMax"/>
          <c:max val="9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Days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CH"/>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403544104"/>
        <c:crosses val="autoZero"/>
        <c:crossBetween val="midCat"/>
      </c:valAx>
      <c:valAx>
        <c:axId val="403544104"/>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Weight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CH"/>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403545672"/>
        <c:crosses val="autoZero"/>
        <c:crossBetween val="midCat"/>
      </c:valAx>
      <c:spPr>
        <a:noFill/>
        <a:ln>
          <a:noFill/>
        </a:ln>
        <a:effectLst/>
      </c:spPr>
    </c:plotArea>
    <c:legend>
      <c:legendPos val="b"/>
      <c:layout>
        <c:manualLayout>
          <c:xMode val="edge"/>
          <c:yMode val="edge"/>
          <c:x val="0.14208094074111352"/>
          <c:y val="0.85897394125469062"/>
          <c:w val="0.23989747109324855"/>
          <c:h val="5.90555151712883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Weight</a:t>
            </a:r>
            <a:r>
              <a:rPr lang="fr-FR" baseline="0"/>
              <a:t> tracking chart (Kg)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scatterChart>
        <c:scatterStyle val="lineMarker"/>
        <c:varyColors val="0"/>
        <c:ser>
          <c:idx val="0"/>
          <c:order val="0"/>
          <c:tx>
            <c:strRef>
              <c:f>'Kg table (rest of the world)'!$C$14</c:f>
              <c:strCache>
                <c:ptCount val="1"/>
                <c:pt idx="0">
                  <c:v> Weight (kg) </c:v>
                </c:pt>
              </c:strCache>
            </c:strRef>
          </c:tx>
          <c:spPr>
            <a:ln w="25400" cap="rnd">
              <a:noFill/>
              <a:round/>
            </a:ln>
            <a:effectLst/>
          </c:spPr>
          <c:marker>
            <c:symbol val="circle"/>
            <c:size val="2"/>
            <c:spPr>
              <a:solidFill>
                <a:schemeClr val="accent1"/>
              </a:solidFill>
              <a:ln w="9525">
                <a:solidFill>
                  <a:schemeClr val="accent1"/>
                </a:solidFill>
              </a:ln>
              <a:effectLst/>
            </c:spPr>
          </c:marker>
          <c:xVal>
            <c:numRef>
              <c:f>'Kg table (rest of the world)'!$A$15:$A$137</c:f>
              <c:numCache>
                <c:formatCode>General</c:formatCode>
                <c:ptCount val="12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numCache>
            </c:numRef>
          </c:xVal>
          <c:yVal>
            <c:numRef>
              <c:f>'Kg table (rest of the world)'!$C$15:$C$137</c:f>
              <c:numCache>
                <c:formatCode>0.00</c:formatCode>
                <c:ptCount val="123"/>
                <c:pt idx="0">
                  <c:v>85</c:v>
                </c:pt>
              </c:numCache>
            </c:numRef>
          </c:yVal>
          <c:smooth val="0"/>
          <c:extLst>
            <c:ext xmlns:c16="http://schemas.microsoft.com/office/drawing/2014/chart" uri="{C3380CC4-5D6E-409C-BE32-E72D297353CC}">
              <c16:uniqueId val="{00000000-EA33-4A24-8718-F57AB696957A}"/>
            </c:ext>
          </c:extLst>
        </c:ser>
        <c:ser>
          <c:idx val="1"/>
          <c:order val="1"/>
          <c:tx>
            <c:strRef>
              <c:f>'Kg table (rest of the world)'!$F$14</c:f>
              <c:strCache>
                <c:ptCount val="1"/>
                <c:pt idx="0">
                  <c:v>Target</c:v>
                </c:pt>
              </c:strCache>
            </c:strRef>
          </c:tx>
          <c:spPr>
            <a:ln w="25400" cap="rnd">
              <a:noFill/>
              <a:round/>
            </a:ln>
            <a:effectLst/>
          </c:spPr>
          <c:marker>
            <c:symbol val="circle"/>
            <c:size val="2"/>
            <c:spPr>
              <a:solidFill>
                <a:schemeClr val="accent2"/>
              </a:solidFill>
              <a:ln w="9525">
                <a:solidFill>
                  <a:schemeClr val="accent2"/>
                </a:solidFill>
              </a:ln>
              <a:effectLst/>
            </c:spPr>
          </c:marker>
          <c:xVal>
            <c:numRef>
              <c:f>'Kg table (rest of the world)'!$A$15:$A$137</c:f>
              <c:numCache>
                <c:formatCode>General</c:formatCode>
                <c:ptCount val="12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numCache>
            </c:numRef>
          </c:xVal>
          <c:yVal>
            <c:numRef>
              <c:f>'Kg table (rest of the world)'!$F$15:$F$137</c:f>
              <c:numCache>
                <c:formatCode>0.00</c:formatCode>
                <c:ptCount val="123"/>
                <c:pt idx="0">
                  <c:v>85</c:v>
                </c:pt>
                <c:pt idx="1">
                  <c:v>84.705882352941174</c:v>
                </c:pt>
                <c:pt idx="2">
                  <c:v>84.411764705882348</c:v>
                </c:pt>
                <c:pt idx="3">
                  <c:v>84.117647058823522</c:v>
                </c:pt>
                <c:pt idx="4">
                  <c:v>83.823529411764696</c:v>
                </c:pt>
                <c:pt idx="5">
                  <c:v>83.52941176470587</c:v>
                </c:pt>
                <c:pt idx="6">
                  <c:v>83.235294117647044</c:v>
                </c:pt>
                <c:pt idx="7">
                  <c:v>82.941176470588218</c:v>
                </c:pt>
                <c:pt idx="8">
                  <c:v>82.647058823529392</c:v>
                </c:pt>
                <c:pt idx="9">
                  <c:v>82.352941176470566</c:v>
                </c:pt>
                <c:pt idx="10">
                  <c:v>82.05882352941174</c:v>
                </c:pt>
                <c:pt idx="11">
                  <c:v>81.764705882352914</c:v>
                </c:pt>
                <c:pt idx="12">
                  <c:v>81.470588235294088</c:v>
                </c:pt>
                <c:pt idx="13">
                  <c:v>81.176470588235262</c:v>
                </c:pt>
                <c:pt idx="14">
                  <c:v>80.882352941176435</c:v>
                </c:pt>
                <c:pt idx="15">
                  <c:v>80.588235294117609</c:v>
                </c:pt>
                <c:pt idx="16">
                  <c:v>80.294117647058783</c:v>
                </c:pt>
                <c:pt idx="17">
                  <c:v>79.999999999999957</c:v>
                </c:pt>
                <c:pt idx="18">
                  <c:v>79.705882352941131</c:v>
                </c:pt>
                <c:pt idx="19">
                  <c:v>79.411764705882305</c:v>
                </c:pt>
                <c:pt idx="20">
                  <c:v>79.117647058823479</c:v>
                </c:pt>
                <c:pt idx="21">
                  <c:v>78.823529411764653</c:v>
                </c:pt>
                <c:pt idx="22">
                  <c:v>78.529411764705827</c:v>
                </c:pt>
                <c:pt idx="23">
                  <c:v>78.235294117647001</c:v>
                </c:pt>
                <c:pt idx="24">
                  <c:v>77.941176470588175</c:v>
                </c:pt>
                <c:pt idx="25">
                  <c:v>77.647058823529349</c:v>
                </c:pt>
                <c:pt idx="26">
                  <c:v>77.352941176470523</c:v>
                </c:pt>
                <c:pt idx="27">
                  <c:v>77.058823529411697</c:v>
                </c:pt>
                <c:pt idx="28">
                  <c:v>76.764705882352871</c:v>
                </c:pt>
                <c:pt idx="29">
                  <c:v>76.470588235294045</c:v>
                </c:pt>
                <c:pt idx="30">
                  <c:v>76.176470588235219</c:v>
                </c:pt>
                <c:pt idx="31">
                  <c:v>75.882352941176393</c:v>
                </c:pt>
                <c:pt idx="32">
                  <c:v>75.588235294117567</c:v>
                </c:pt>
                <c:pt idx="33">
                  <c:v>75.294117647058741</c:v>
                </c:pt>
                <c:pt idx="34">
                  <c:v>74.999999999999915</c:v>
                </c:pt>
                <c:pt idx="35">
                  <c:v>74.705882352941089</c:v>
                </c:pt>
                <c:pt idx="36">
                  <c:v>74.411764705882263</c:v>
                </c:pt>
                <c:pt idx="37">
                  <c:v>74.117647058823437</c:v>
                </c:pt>
                <c:pt idx="38">
                  <c:v>73.823529411764611</c:v>
                </c:pt>
                <c:pt idx="39">
                  <c:v>73.529411764705785</c:v>
                </c:pt>
                <c:pt idx="40">
                  <c:v>73.235294117646959</c:v>
                </c:pt>
                <c:pt idx="41">
                  <c:v>72.941176470588132</c:v>
                </c:pt>
                <c:pt idx="42">
                  <c:v>72.647058823529306</c:v>
                </c:pt>
                <c:pt idx="43">
                  <c:v>72.35294117647048</c:v>
                </c:pt>
                <c:pt idx="44">
                  <c:v>72.058823529411654</c:v>
                </c:pt>
                <c:pt idx="45">
                  <c:v>71.764705882352828</c:v>
                </c:pt>
                <c:pt idx="46">
                  <c:v>71.470588235294002</c:v>
                </c:pt>
                <c:pt idx="47">
                  <c:v>71.176470588235176</c:v>
                </c:pt>
                <c:pt idx="48">
                  <c:v>70.88235294117635</c:v>
                </c:pt>
                <c:pt idx="49">
                  <c:v>70.588235294117524</c:v>
                </c:pt>
                <c:pt idx="50">
                  <c:v>70.294117647058698</c:v>
                </c:pt>
                <c:pt idx="51">
                  <c:v>69.999999999999872</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numCache>
            </c:numRef>
          </c:yVal>
          <c:smooth val="0"/>
          <c:extLst>
            <c:ext xmlns:c16="http://schemas.microsoft.com/office/drawing/2014/chart" uri="{C3380CC4-5D6E-409C-BE32-E72D297353CC}">
              <c16:uniqueId val="{00000001-EA33-4A24-8718-F57AB696957A}"/>
            </c:ext>
          </c:extLst>
        </c:ser>
        <c:dLbls>
          <c:showLegendKey val="0"/>
          <c:showVal val="0"/>
          <c:showCatName val="0"/>
          <c:showSerName val="0"/>
          <c:showPercent val="0"/>
          <c:showBubbleSize val="0"/>
        </c:dLbls>
        <c:axId val="403555080"/>
        <c:axId val="403557040"/>
      </c:scatterChart>
      <c:valAx>
        <c:axId val="403555080"/>
        <c:scaling>
          <c:orientation val="minMax"/>
          <c:max val="9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Days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CH"/>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403557040"/>
        <c:crosses val="autoZero"/>
        <c:crossBetween val="midCat"/>
      </c:valAx>
      <c:valAx>
        <c:axId val="403557040"/>
        <c:scaling>
          <c:orientation val="minMax"/>
          <c:min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Weight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CH"/>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403555080"/>
        <c:crosses val="autoZero"/>
        <c:crossBetween val="midCat"/>
      </c:valAx>
      <c:spPr>
        <a:noFill/>
        <a:ln>
          <a:noFill/>
        </a:ln>
        <a:effectLst/>
      </c:spPr>
    </c:plotArea>
    <c:legend>
      <c:legendPos val="b"/>
      <c:layout>
        <c:manualLayout>
          <c:xMode val="edge"/>
          <c:yMode val="edge"/>
          <c:x val="0.14208094074111352"/>
          <c:y val="0.85897394125469062"/>
          <c:w val="0.23989747109324855"/>
          <c:h val="5.90555151712883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Weight</a:t>
            </a:r>
            <a:r>
              <a:rPr lang="fr-FR" baseline="0"/>
              <a:t> tracking chart (Lbs)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scatterChart>
        <c:scatterStyle val="lineMarker"/>
        <c:varyColors val="0"/>
        <c:ser>
          <c:idx val="0"/>
          <c:order val="0"/>
          <c:tx>
            <c:strRef>
              <c:f>Example!$C$14</c:f>
              <c:strCache>
                <c:ptCount val="1"/>
                <c:pt idx="0">
                  <c:v> Weight (lbs) </c:v>
                </c:pt>
              </c:strCache>
            </c:strRef>
          </c:tx>
          <c:spPr>
            <a:ln w="25400" cap="rnd">
              <a:noFill/>
              <a:round/>
            </a:ln>
            <a:effectLst/>
          </c:spPr>
          <c:marker>
            <c:symbol val="circle"/>
            <c:size val="2"/>
            <c:spPr>
              <a:solidFill>
                <a:schemeClr val="accent1"/>
              </a:solidFill>
              <a:ln w="9525">
                <a:solidFill>
                  <a:schemeClr val="accent1"/>
                </a:solidFill>
              </a:ln>
              <a:effectLst/>
            </c:spPr>
          </c:marker>
          <c:xVal>
            <c:numRef>
              <c:f>Example!$A$15:$A$137</c:f>
              <c:numCache>
                <c:formatCode>General</c:formatCode>
                <c:ptCount val="12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numCache>
            </c:numRef>
          </c:xVal>
          <c:yVal>
            <c:numRef>
              <c:f>Example!$C$15:$C$137</c:f>
              <c:numCache>
                <c:formatCode>_-* #.##0\,00_-;\-* #.##0\,00_-;_-* "-"??_-;_-@_-</c:formatCode>
                <c:ptCount val="123"/>
                <c:pt idx="0">
                  <c:v>170</c:v>
                </c:pt>
                <c:pt idx="1">
                  <c:v>170.46</c:v>
                </c:pt>
                <c:pt idx="2">
                  <c:v>168.92000000000002</c:v>
                </c:pt>
                <c:pt idx="3">
                  <c:v>167.86</c:v>
                </c:pt>
                <c:pt idx="4">
                  <c:v>167.72000000000003</c:v>
                </c:pt>
                <c:pt idx="5">
                  <c:v>167.68000000000004</c:v>
                </c:pt>
                <c:pt idx="6">
                  <c:v>167.52000000000004</c:v>
                </c:pt>
                <c:pt idx="7">
                  <c:v>167.74000000000004</c:v>
                </c:pt>
                <c:pt idx="8">
                  <c:v>166.92000000000004</c:v>
                </c:pt>
                <c:pt idx="9">
                  <c:v>166.40000000000006</c:v>
                </c:pt>
                <c:pt idx="10">
                  <c:v>166.36000000000007</c:v>
                </c:pt>
                <c:pt idx="11">
                  <c:v>166.60000000000008</c:v>
                </c:pt>
                <c:pt idx="12">
                  <c:v>166.12000000000009</c:v>
                </c:pt>
                <c:pt idx="13">
                  <c:v>164.54000000000011</c:v>
                </c:pt>
                <c:pt idx="14">
                  <c:v>163.9200000000001</c:v>
                </c:pt>
                <c:pt idx="15">
                  <c:v>164.18000000000012</c:v>
                </c:pt>
                <c:pt idx="16">
                  <c:v>164.40000000000012</c:v>
                </c:pt>
                <c:pt idx="17">
                  <c:v>164.58000000000013</c:v>
                </c:pt>
                <c:pt idx="18">
                  <c:v>163.96000000000012</c:v>
                </c:pt>
                <c:pt idx="19">
                  <c:v>162.52000000000012</c:v>
                </c:pt>
                <c:pt idx="20">
                  <c:v>162.80000000000013</c:v>
                </c:pt>
                <c:pt idx="21">
                  <c:v>161.72000000000014</c:v>
                </c:pt>
                <c:pt idx="22">
                  <c:v>160.50000000000014</c:v>
                </c:pt>
                <c:pt idx="23">
                  <c:v>160.46000000000015</c:v>
                </c:pt>
                <c:pt idx="24">
                  <c:v>160.04000000000016</c:v>
                </c:pt>
                <c:pt idx="25">
                  <c:v>159.66000000000017</c:v>
                </c:pt>
                <c:pt idx="26">
                  <c:v>160.02000000000018</c:v>
                </c:pt>
                <c:pt idx="27">
                  <c:v>160.02000000000018</c:v>
                </c:pt>
                <c:pt idx="28">
                  <c:v>159.60000000000019</c:v>
                </c:pt>
                <c:pt idx="29">
                  <c:v>159.98000000000019</c:v>
                </c:pt>
              </c:numCache>
            </c:numRef>
          </c:yVal>
          <c:smooth val="0"/>
          <c:extLst>
            <c:ext xmlns:c16="http://schemas.microsoft.com/office/drawing/2014/chart" uri="{C3380CC4-5D6E-409C-BE32-E72D297353CC}">
              <c16:uniqueId val="{00000000-B17E-4FAE-B789-4EF5FDB55D6C}"/>
            </c:ext>
          </c:extLst>
        </c:ser>
        <c:ser>
          <c:idx val="1"/>
          <c:order val="1"/>
          <c:tx>
            <c:strRef>
              <c:f>Example!$F$14</c:f>
              <c:strCache>
                <c:ptCount val="1"/>
                <c:pt idx="0">
                  <c:v>Target</c:v>
                </c:pt>
              </c:strCache>
            </c:strRef>
          </c:tx>
          <c:spPr>
            <a:ln w="25400" cap="rnd">
              <a:noFill/>
              <a:round/>
            </a:ln>
            <a:effectLst/>
          </c:spPr>
          <c:marker>
            <c:symbol val="circle"/>
            <c:size val="2"/>
            <c:spPr>
              <a:solidFill>
                <a:schemeClr val="accent2"/>
              </a:solidFill>
              <a:ln w="9525">
                <a:solidFill>
                  <a:schemeClr val="accent2"/>
                </a:solidFill>
              </a:ln>
              <a:effectLst/>
            </c:spPr>
          </c:marker>
          <c:xVal>
            <c:numRef>
              <c:f>Example!$A$15:$A$137</c:f>
              <c:numCache>
                <c:formatCode>General</c:formatCode>
                <c:ptCount val="12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numCache>
            </c:numRef>
          </c:xVal>
          <c:yVal>
            <c:numRef>
              <c:f>Example!$F$15:$F$137</c:f>
              <c:numCache>
                <c:formatCode>_-* #.##0\,00_-;\-* #.##0\,00_-;_-* "-"??_-;_-@_-</c:formatCode>
                <c:ptCount val="123"/>
                <c:pt idx="0">
                  <c:v>169.66666666666666</c:v>
                </c:pt>
                <c:pt idx="1">
                  <c:v>169.33333333333331</c:v>
                </c:pt>
                <c:pt idx="2">
                  <c:v>168.99999999999997</c:v>
                </c:pt>
                <c:pt idx="3">
                  <c:v>168.66666666666663</c:v>
                </c:pt>
                <c:pt idx="4">
                  <c:v>168.33333333333329</c:v>
                </c:pt>
                <c:pt idx="5">
                  <c:v>167.99999999999994</c:v>
                </c:pt>
                <c:pt idx="6">
                  <c:v>167.6666666666666</c:v>
                </c:pt>
                <c:pt idx="7">
                  <c:v>167.33333333333326</c:v>
                </c:pt>
                <c:pt idx="8">
                  <c:v>166.99999999999991</c:v>
                </c:pt>
                <c:pt idx="9">
                  <c:v>166.66666666666657</c:v>
                </c:pt>
                <c:pt idx="10">
                  <c:v>166.33333333333323</c:v>
                </c:pt>
                <c:pt idx="11">
                  <c:v>165.99999999999989</c:v>
                </c:pt>
                <c:pt idx="12">
                  <c:v>165.66666666666654</c:v>
                </c:pt>
                <c:pt idx="13">
                  <c:v>165.3333333333332</c:v>
                </c:pt>
                <c:pt idx="14">
                  <c:v>164.99999999999986</c:v>
                </c:pt>
                <c:pt idx="15">
                  <c:v>164.66666666666652</c:v>
                </c:pt>
                <c:pt idx="16">
                  <c:v>164.33333333333317</c:v>
                </c:pt>
                <c:pt idx="17">
                  <c:v>163.99999999999983</c:v>
                </c:pt>
                <c:pt idx="18">
                  <c:v>163.66666666666649</c:v>
                </c:pt>
                <c:pt idx="19">
                  <c:v>163.33333333333314</c:v>
                </c:pt>
                <c:pt idx="20">
                  <c:v>162.9999999999998</c:v>
                </c:pt>
                <c:pt idx="21">
                  <c:v>162.66666666666646</c:v>
                </c:pt>
                <c:pt idx="22">
                  <c:v>162.33333333333312</c:v>
                </c:pt>
                <c:pt idx="23">
                  <c:v>161.99999999999977</c:v>
                </c:pt>
                <c:pt idx="24">
                  <c:v>161.66666666666643</c:v>
                </c:pt>
                <c:pt idx="25">
                  <c:v>161.33333333333309</c:v>
                </c:pt>
                <c:pt idx="26">
                  <c:v>160.99999999999974</c:v>
                </c:pt>
                <c:pt idx="27">
                  <c:v>160.6666666666664</c:v>
                </c:pt>
                <c:pt idx="28">
                  <c:v>160.33333333333306</c:v>
                </c:pt>
                <c:pt idx="29">
                  <c:v>159.99999999999972</c:v>
                </c:pt>
                <c:pt idx="30">
                  <c:v>159.66666666666637</c:v>
                </c:pt>
                <c:pt idx="31">
                  <c:v>159.33333333333303</c:v>
                </c:pt>
                <c:pt idx="32">
                  <c:v>158.99999999999969</c:v>
                </c:pt>
                <c:pt idx="33">
                  <c:v>158.66666666666634</c:v>
                </c:pt>
                <c:pt idx="34">
                  <c:v>158.333333333333</c:v>
                </c:pt>
                <c:pt idx="35">
                  <c:v>157.99999999999966</c:v>
                </c:pt>
                <c:pt idx="36">
                  <c:v>157.66666666666632</c:v>
                </c:pt>
                <c:pt idx="37">
                  <c:v>157.33333333333297</c:v>
                </c:pt>
                <c:pt idx="38">
                  <c:v>156.99999999999963</c:v>
                </c:pt>
                <c:pt idx="39">
                  <c:v>156.66666666666629</c:v>
                </c:pt>
                <c:pt idx="40">
                  <c:v>156.33333333333294</c:v>
                </c:pt>
                <c:pt idx="41">
                  <c:v>155.9999999999996</c:v>
                </c:pt>
                <c:pt idx="42">
                  <c:v>155.66666666666626</c:v>
                </c:pt>
                <c:pt idx="43">
                  <c:v>155.33333333333292</c:v>
                </c:pt>
                <c:pt idx="44">
                  <c:v>154.99999999999957</c:v>
                </c:pt>
                <c:pt idx="45">
                  <c:v>154.66666666666623</c:v>
                </c:pt>
                <c:pt idx="46">
                  <c:v>154.33333333333289</c:v>
                </c:pt>
                <c:pt idx="47">
                  <c:v>153.99999999999955</c:v>
                </c:pt>
                <c:pt idx="48">
                  <c:v>153.6666666666662</c:v>
                </c:pt>
                <c:pt idx="49">
                  <c:v>153.33333333333286</c:v>
                </c:pt>
                <c:pt idx="50">
                  <c:v>152.99999999999952</c:v>
                </c:pt>
                <c:pt idx="51">
                  <c:v>152.66666666666617</c:v>
                </c:pt>
                <c:pt idx="52">
                  <c:v>152.33333333333283</c:v>
                </c:pt>
                <c:pt idx="53">
                  <c:v>151.99999999999949</c:v>
                </c:pt>
                <c:pt idx="54">
                  <c:v>151.66666666666615</c:v>
                </c:pt>
                <c:pt idx="55">
                  <c:v>151.3333333333328</c:v>
                </c:pt>
                <c:pt idx="56">
                  <c:v>150.99999999999946</c:v>
                </c:pt>
                <c:pt idx="57">
                  <c:v>150.66666666666612</c:v>
                </c:pt>
                <c:pt idx="58">
                  <c:v>150.33333333333277</c:v>
                </c:pt>
                <c:pt idx="59">
                  <c:v>149.99999999999943</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numCache>
            </c:numRef>
          </c:yVal>
          <c:smooth val="0"/>
          <c:extLst>
            <c:ext xmlns:c16="http://schemas.microsoft.com/office/drawing/2014/chart" uri="{C3380CC4-5D6E-409C-BE32-E72D297353CC}">
              <c16:uniqueId val="{00000001-B17E-4FAE-B789-4EF5FDB55D6C}"/>
            </c:ext>
          </c:extLst>
        </c:ser>
        <c:dLbls>
          <c:showLegendKey val="0"/>
          <c:showVal val="0"/>
          <c:showCatName val="0"/>
          <c:showSerName val="0"/>
          <c:showPercent val="0"/>
          <c:showBubbleSize val="0"/>
        </c:dLbls>
        <c:axId val="403543712"/>
        <c:axId val="403542928"/>
      </c:scatterChart>
      <c:valAx>
        <c:axId val="403543712"/>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Days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CH"/>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403542928"/>
        <c:crosses val="autoZero"/>
        <c:crossBetween val="midCat"/>
      </c:valAx>
      <c:valAx>
        <c:axId val="403542928"/>
        <c:scaling>
          <c:orientation val="minMax"/>
          <c:max val="180"/>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Weight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CH"/>
            </a:p>
          </c:txPr>
        </c:title>
        <c:numFmt formatCode="_-* #.##0\,00_-;\-* #.##0\,00_-;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403543712"/>
        <c:crosses val="autoZero"/>
        <c:crossBetween val="midCat"/>
      </c:valAx>
      <c:spPr>
        <a:noFill/>
        <a:ln>
          <a:noFill/>
        </a:ln>
        <a:effectLst/>
      </c:spPr>
    </c:plotArea>
    <c:legend>
      <c:legendPos val="b"/>
      <c:layout>
        <c:manualLayout>
          <c:xMode val="edge"/>
          <c:yMode val="edge"/>
          <c:x val="0.14208094074111352"/>
          <c:y val="0.85897394125469062"/>
          <c:w val="0.24546884765018634"/>
          <c:h val="5.859414408515309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228600</xdr:colOff>
      <xdr:row>11</xdr:row>
      <xdr:rowOff>114300</xdr:rowOff>
    </xdr:from>
    <xdr:to>
      <xdr:col>1</xdr:col>
      <xdr:colOff>3219450</xdr:colOff>
      <xdr:row>15</xdr:row>
      <xdr:rowOff>152400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8600" y="3810000"/>
          <a:ext cx="3228975" cy="8001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a:solidFill>
                <a:sysClr val="windowText" lastClr="000000"/>
              </a:solidFill>
            </a:rPr>
            <a:t>Double Click on the days scale</a:t>
          </a:r>
          <a:r>
            <a:rPr lang="fr-FR" sz="1600" b="1" baseline="0">
              <a:solidFill>
                <a:sysClr val="windowText" lastClr="000000"/>
              </a:solidFill>
            </a:rPr>
            <a:t> and Weight scale to change them</a:t>
          </a:r>
        </a:p>
        <a:p>
          <a:endParaRPr lang="fr-FR" sz="1600" b="1">
            <a:solidFill>
              <a:sysClr val="windowText" lastClr="000000"/>
            </a:solidFill>
          </a:endParaRPr>
        </a:p>
      </xdr:txBody>
    </xdr:sp>
    <xdr:clientData/>
  </xdr:twoCellAnchor>
  <xdr:twoCellAnchor>
    <xdr:from>
      <xdr:col>1</xdr:col>
      <xdr:colOff>3362849</xdr:colOff>
      <xdr:row>7</xdr:row>
      <xdr:rowOff>2982</xdr:rowOff>
    </xdr:from>
    <xdr:to>
      <xdr:col>1</xdr:col>
      <xdr:colOff>3559127</xdr:colOff>
      <xdr:row>28</xdr:row>
      <xdr:rowOff>79182</xdr:rowOff>
    </xdr:to>
    <xdr:sp macro="" textlink="">
      <xdr:nvSpPr>
        <xdr:cNvPr id="3" name="Arrow: Down 2">
          <a:extLst>
            <a:ext uri="{FF2B5EF4-FFF2-40B4-BE49-F238E27FC236}">
              <a16:creationId xmlns:a16="http://schemas.microsoft.com/office/drawing/2014/main" id="{04EE6A2A-3341-48C6-8520-DDA7003E4473}"/>
            </a:ext>
          </a:extLst>
        </xdr:cNvPr>
        <xdr:cNvSpPr/>
      </xdr:nvSpPr>
      <xdr:spPr>
        <a:xfrm rot="21286432">
          <a:off x="3600974" y="1746057"/>
          <a:ext cx="196278" cy="4267200"/>
        </a:xfrm>
        <a:prstGeom prst="down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H" sz="1100"/>
        </a:p>
      </xdr:txBody>
    </xdr:sp>
    <xdr:clientData/>
  </xdr:twoCellAnchor>
  <xdr:twoCellAnchor>
    <xdr:from>
      <xdr:col>1</xdr:col>
      <xdr:colOff>3619501</xdr:colOff>
      <xdr:row>17</xdr:row>
      <xdr:rowOff>57150</xdr:rowOff>
    </xdr:from>
    <xdr:to>
      <xdr:col>1</xdr:col>
      <xdr:colOff>4648201</xdr:colOff>
      <xdr:row>21</xdr:row>
      <xdr:rowOff>19050</xdr:rowOff>
    </xdr:to>
    <xdr:sp macro="" textlink="">
      <xdr:nvSpPr>
        <xdr:cNvPr id="4" name="TextBox 3">
          <a:extLst>
            <a:ext uri="{FF2B5EF4-FFF2-40B4-BE49-F238E27FC236}">
              <a16:creationId xmlns:a16="http://schemas.microsoft.com/office/drawing/2014/main" id="{1F7C75E0-560F-4CF5-A03E-7190B28E4DD4}"/>
            </a:ext>
          </a:extLst>
        </xdr:cNvPr>
        <xdr:cNvSpPr txBox="1"/>
      </xdr:nvSpPr>
      <xdr:spPr>
        <a:xfrm>
          <a:off x="3857626" y="4514850"/>
          <a:ext cx="1028700" cy="7239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tx1"/>
              </a:solidFill>
            </a:rPr>
            <a:t>Select the sheet here under</a:t>
          </a:r>
          <a:endParaRPr lang="en-CH" sz="11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144462</xdr:colOff>
      <xdr:row>9</xdr:row>
      <xdr:rowOff>60324</xdr:rowOff>
    </xdr:from>
    <xdr:to>
      <xdr:col>18</xdr:col>
      <xdr:colOff>101600</xdr:colOff>
      <xdr:row>27</xdr:row>
      <xdr:rowOff>69850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219074</xdr:colOff>
      <xdr:row>11</xdr:row>
      <xdr:rowOff>66676</xdr:rowOff>
    </xdr:from>
    <xdr:to>
      <xdr:col>17</xdr:col>
      <xdr:colOff>247649</xdr:colOff>
      <xdr:row>13</xdr:row>
      <xdr:rowOff>180976</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582149" y="1781176"/>
          <a:ext cx="1857375" cy="49530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chemeClr val="bg1"/>
              </a:solidFill>
            </a:rPr>
            <a:t>GOOD</a:t>
          </a:r>
          <a:r>
            <a:rPr lang="fr-FR" sz="1200" b="1" baseline="0">
              <a:solidFill>
                <a:schemeClr val="bg1"/>
              </a:solidFill>
            </a:rPr>
            <a:t> LUCK and Courage</a:t>
          </a:r>
        </a:p>
        <a:p>
          <a:r>
            <a:rPr lang="fr-FR" sz="1200" b="1" baseline="0">
              <a:solidFill>
                <a:schemeClr val="bg1"/>
              </a:solidFill>
            </a:rPr>
            <a:t>Take care of yourself.</a:t>
          </a:r>
          <a:endParaRPr lang="fr-FR" sz="1200" b="1">
            <a:solidFill>
              <a:schemeClr val="bg1"/>
            </a:solidFill>
          </a:endParaRPr>
        </a:p>
      </xdr:txBody>
    </xdr:sp>
    <xdr:clientData/>
  </xdr:twoCellAnchor>
  <xdr:twoCellAnchor>
    <xdr:from>
      <xdr:col>11</xdr:col>
      <xdr:colOff>117475</xdr:colOff>
      <xdr:row>28</xdr:row>
      <xdr:rowOff>85725</xdr:rowOff>
    </xdr:from>
    <xdr:to>
      <xdr:col>16</xdr:col>
      <xdr:colOff>193675</xdr:colOff>
      <xdr:row>32</xdr:row>
      <xdr:rowOff>123825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816850" y="5689600"/>
          <a:ext cx="3092450" cy="8001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a:solidFill>
                <a:sysClr val="windowText" lastClr="000000"/>
              </a:solidFill>
            </a:rPr>
            <a:t>Double Click on the days scale</a:t>
          </a:r>
          <a:r>
            <a:rPr lang="fr-FR" sz="1600" b="1" baseline="0">
              <a:solidFill>
                <a:sysClr val="windowText" lastClr="000000"/>
              </a:solidFill>
            </a:rPr>
            <a:t> and Weight scale to change them</a:t>
          </a:r>
        </a:p>
        <a:p>
          <a:endParaRPr lang="fr-FR" sz="16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207962</xdr:colOff>
      <xdr:row>10</xdr:row>
      <xdr:rowOff>139699</xdr:rowOff>
    </xdr:from>
    <xdr:to>
      <xdr:col>18</xdr:col>
      <xdr:colOff>165100</xdr:colOff>
      <xdr:row>28</xdr:row>
      <xdr:rowOff>149225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139699</xdr:colOff>
      <xdr:row>13</xdr:row>
      <xdr:rowOff>19051</xdr:rowOff>
    </xdr:from>
    <xdr:to>
      <xdr:col>18</xdr:col>
      <xdr:colOff>168274</xdr:colOff>
      <xdr:row>14</xdr:row>
      <xdr:rowOff>133351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0061574" y="2574926"/>
          <a:ext cx="1838325" cy="49530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chemeClr val="bg1"/>
              </a:solidFill>
            </a:rPr>
            <a:t>GOOD</a:t>
          </a:r>
          <a:r>
            <a:rPr lang="fr-FR" sz="1200" b="1" baseline="0">
              <a:solidFill>
                <a:schemeClr val="bg1"/>
              </a:solidFill>
            </a:rPr>
            <a:t> LUCK and Courage</a:t>
          </a:r>
        </a:p>
        <a:p>
          <a:r>
            <a:rPr lang="fr-FR" sz="1200" b="1" baseline="0">
              <a:solidFill>
                <a:schemeClr val="bg1"/>
              </a:solidFill>
            </a:rPr>
            <a:t>Take care of yourself.</a:t>
          </a:r>
          <a:endParaRPr lang="fr-FR" sz="1200" b="1">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144462</xdr:colOff>
      <xdr:row>9</xdr:row>
      <xdr:rowOff>60324</xdr:rowOff>
    </xdr:from>
    <xdr:to>
      <xdr:col>18</xdr:col>
      <xdr:colOff>101600</xdr:colOff>
      <xdr:row>27</xdr:row>
      <xdr:rowOff>69850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219074</xdr:colOff>
      <xdr:row>11</xdr:row>
      <xdr:rowOff>66676</xdr:rowOff>
    </xdr:from>
    <xdr:to>
      <xdr:col>17</xdr:col>
      <xdr:colOff>247649</xdr:colOff>
      <xdr:row>13</xdr:row>
      <xdr:rowOff>180976</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0039349" y="2238376"/>
          <a:ext cx="1857375" cy="49530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chemeClr val="bg1"/>
              </a:solidFill>
            </a:rPr>
            <a:t>GOOD</a:t>
          </a:r>
          <a:r>
            <a:rPr lang="fr-FR" sz="1200" b="1" baseline="0">
              <a:solidFill>
                <a:schemeClr val="bg1"/>
              </a:solidFill>
            </a:rPr>
            <a:t> LUCK and Courage</a:t>
          </a:r>
        </a:p>
        <a:p>
          <a:r>
            <a:rPr lang="fr-FR" sz="1200" b="1" baseline="0">
              <a:solidFill>
                <a:schemeClr val="bg1"/>
              </a:solidFill>
            </a:rPr>
            <a:t>Take care of yourself.</a:t>
          </a:r>
          <a:endParaRPr lang="fr-FR" sz="1200" b="1">
            <a:solidFill>
              <a:schemeClr val="bg1"/>
            </a:solidFill>
          </a:endParaRPr>
        </a:p>
      </xdr:txBody>
    </xdr:sp>
    <xdr:clientData/>
  </xdr:twoCellAnchor>
  <xdr:twoCellAnchor>
    <xdr:from>
      <xdr:col>11</xdr:col>
      <xdr:colOff>117475</xdr:colOff>
      <xdr:row>28</xdr:row>
      <xdr:rowOff>85725</xdr:rowOff>
    </xdr:from>
    <xdr:to>
      <xdr:col>16</xdr:col>
      <xdr:colOff>193675</xdr:colOff>
      <xdr:row>32</xdr:row>
      <xdr:rowOff>123825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108950" y="5686425"/>
          <a:ext cx="3124200" cy="8001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a:solidFill>
                <a:sysClr val="windowText" lastClr="000000"/>
              </a:solidFill>
            </a:rPr>
            <a:t>Double Click on the days scale</a:t>
          </a:r>
          <a:r>
            <a:rPr lang="fr-FR" sz="1600" b="1" baseline="0">
              <a:solidFill>
                <a:sysClr val="windowText" lastClr="000000"/>
              </a:solidFill>
            </a:rPr>
            <a:t> and Weight scale to change them</a:t>
          </a:r>
        </a:p>
        <a:p>
          <a:endParaRPr lang="fr-FR" sz="1600" b="1">
            <a:solidFill>
              <a:sysClr val="windowText" lastClr="000000"/>
            </a:solidFill>
          </a:endParaRPr>
        </a:p>
      </xdr:txBody>
    </xdr:sp>
    <xdr:clientData/>
  </xdr:twoCellAnchor>
  <xdr:twoCellAnchor>
    <xdr:from>
      <xdr:col>12</xdr:col>
      <xdr:colOff>161924</xdr:colOff>
      <xdr:row>18</xdr:row>
      <xdr:rowOff>180976</xdr:rowOff>
    </xdr:from>
    <xdr:to>
      <xdr:col>15</xdr:col>
      <xdr:colOff>190499</xdr:colOff>
      <xdr:row>21</xdr:row>
      <xdr:rowOff>104776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8762999" y="3876676"/>
          <a:ext cx="1857375" cy="49530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rgbClr val="FF0000"/>
              </a:solidFill>
            </a:rPr>
            <a:t>Red Line is the target</a:t>
          </a:r>
        </a:p>
        <a:p>
          <a:r>
            <a:rPr lang="fr-FR" sz="1200" b="1">
              <a:solidFill>
                <a:schemeClr val="accent1">
                  <a:lumMod val="75000"/>
                </a:schemeClr>
              </a:solidFill>
            </a:rPr>
            <a:t>Blue line is your</a:t>
          </a:r>
          <a:r>
            <a:rPr lang="fr-FR" sz="1200" b="1" baseline="0">
              <a:solidFill>
                <a:schemeClr val="accent1">
                  <a:lumMod val="75000"/>
                </a:schemeClr>
              </a:solidFill>
            </a:rPr>
            <a:t> weight</a:t>
          </a:r>
        </a:p>
        <a:p>
          <a:endParaRPr lang="fr-FR" sz="12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xcelmadeeasy.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excelmadeeasy.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excelmadeeasy.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www.excelmadeeas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C29"/>
  <sheetViews>
    <sheetView tabSelected="1" workbookViewId="0">
      <selection activeCell="B19" sqref="B19"/>
    </sheetView>
  </sheetViews>
  <sheetFormatPr defaultRowHeight="15" x14ac:dyDescent="0.25"/>
  <cols>
    <col min="1" max="1" width="3.5703125" style="3" customWidth="1"/>
    <col min="2" max="2" width="75" style="3" customWidth="1"/>
    <col min="3" max="3" width="8.7109375" style="3" customWidth="1"/>
    <col min="4" max="16384" width="9.140625" style="3"/>
  </cols>
  <sheetData>
    <row r="1" spans="2:3" ht="28.5" x14ac:dyDescent="0.45">
      <c r="B1" s="93" t="s">
        <v>30</v>
      </c>
      <c r="C1" s="2" t="s">
        <v>31</v>
      </c>
    </row>
    <row r="2" spans="2:3" x14ac:dyDescent="0.25">
      <c r="C2" s="4"/>
    </row>
    <row r="3" spans="2:3" ht="18.75" x14ac:dyDescent="0.3">
      <c r="B3" s="92" t="s">
        <v>33</v>
      </c>
    </row>
    <row r="4" spans="2:3" ht="18.75" x14ac:dyDescent="0.3">
      <c r="B4" s="92" t="s">
        <v>60</v>
      </c>
    </row>
    <row r="5" spans="2:3" ht="18.75" x14ac:dyDescent="0.3">
      <c r="B5" s="92"/>
    </row>
    <row r="6" spans="2:3" ht="18.75" x14ac:dyDescent="0.3">
      <c r="B6" s="92" t="s">
        <v>61</v>
      </c>
    </row>
    <row r="7" spans="2:3" ht="18.75" x14ac:dyDescent="0.3">
      <c r="B7" s="94" t="s">
        <v>56</v>
      </c>
    </row>
    <row r="8" spans="2:3" ht="18.75" x14ac:dyDescent="0.3">
      <c r="B8" s="92" t="s">
        <v>34</v>
      </c>
    </row>
    <row r="9" spans="2:3" ht="18.75" x14ac:dyDescent="0.3">
      <c r="B9" s="92" t="s">
        <v>35</v>
      </c>
    </row>
    <row r="10" spans="2:3" ht="18.75" x14ac:dyDescent="0.3">
      <c r="B10" s="92" t="s">
        <v>36</v>
      </c>
    </row>
    <row r="11" spans="2:3" ht="18.75" x14ac:dyDescent="0.3">
      <c r="B11" s="92" t="s">
        <v>37</v>
      </c>
    </row>
    <row r="19" spans="2:2" x14ac:dyDescent="0.25">
      <c r="B19" s="3" t="s">
        <v>69</v>
      </c>
    </row>
    <row r="20" spans="2:2" x14ac:dyDescent="0.25">
      <c r="B20" s="3" t="s">
        <v>62</v>
      </c>
    </row>
    <row r="21" spans="2:2" x14ac:dyDescent="0.25">
      <c r="B21" s="101">
        <v>43159</v>
      </c>
    </row>
    <row r="22" spans="2:2" x14ac:dyDescent="0.25">
      <c r="B22" s="101">
        <v>43159</v>
      </c>
    </row>
    <row r="23" spans="2:2" x14ac:dyDescent="0.25">
      <c r="B23" s="102" t="s">
        <v>63</v>
      </c>
    </row>
    <row r="24" spans="2:2" x14ac:dyDescent="0.25">
      <c r="B24" s="103" t="s">
        <v>67</v>
      </c>
    </row>
    <row r="25" spans="2:2" x14ac:dyDescent="0.25">
      <c r="B25" s="102" t="s">
        <v>64</v>
      </c>
    </row>
    <row r="26" spans="2:2" x14ac:dyDescent="0.25">
      <c r="B26" s="102" t="s">
        <v>65</v>
      </c>
    </row>
    <row r="27" spans="2:2" x14ac:dyDescent="0.25">
      <c r="B27" s="102" t="s">
        <v>66</v>
      </c>
    </row>
    <row r="28" spans="2:2" x14ac:dyDescent="0.25">
      <c r="B28" s="102" t="s">
        <v>68</v>
      </c>
    </row>
    <row r="29" spans="2:2" x14ac:dyDescent="0.25">
      <c r="B29" s="102"/>
    </row>
  </sheetData>
  <hyperlinks>
    <hyperlink ref="C1"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X140"/>
  <sheetViews>
    <sheetView zoomScaleNormal="100" zoomScaleSheetLayoutView="100" workbookViewId="0">
      <selection activeCell="H6" sqref="H6"/>
    </sheetView>
  </sheetViews>
  <sheetFormatPr defaultRowHeight="15" x14ac:dyDescent="0.25"/>
  <cols>
    <col min="1" max="1" width="5.42578125" style="3" customWidth="1"/>
    <col min="2" max="2" width="14.42578125" style="3" customWidth="1"/>
    <col min="3" max="3" width="11.42578125" style="5" bestFit="1" customWidth="1"/>
    <col min="4" max="4" width="10.28515625" style="6" customWidth="1"/>
    <col min="5" max="5" width="11.42578125" style="3" customWidth="1"/>
    <col min="6" max="6" width="13.140625" style="4" customWidth="1"/>
    <col min="7" max="7" width="10.42578125" style="3" customWidth="1"/>
    <col min="8" max="8" width="14.85546875" style="3" customWidth="1"/>
    <col min="9" max="16384" width="9.140625" style="3"/>
  </cols>
  <sheetData>
    <row r="1" spans="1:24" ht="21" x14ac:dyDescent="0.35">
      <c r="B1" s="1" t="s">
        <v>30</v>
      </c>
      <c r="F1" s="2" t="s">
        <v>31</v>
      </c>
      <c r="K1" s="1" t="s">
        <v>30</v>
      </c>
      <c r="L1" s="5"/>
      <c r="M1" s="6"/>
    </row>
    <row r="2" spans="1:24" ht="15.75" thickBot="1" x14ac:dyDescent="0.3">
      <c r="B2" s="3" t="s">
        <v>32</v>
      </c>
    </row>
    <row r="3" spans="1:24" ht="15.75" thickBot="1" x14ac:dyDescent="0.3">
      <c r="B3" s="66" t="s">
        <v>50</v>
      </c>
      <c r="C3" s="67"/>
      <c r="D3" s="68"/>
      <c r="E3" s="69"/>
      <c r="F3" s="70"/>
      <c r="G3" s="69"/>
      <c r="H3" s="71"/>
    </row>
    <row r="4" spans="1:24" x14ac:dyDescent="0.25">
      <c r="B4" s="7" t="s">
        <v>1</v>
      </c>
      <c r="C4" s="8"/>
      <c r="D4" s="9"/>
      <c r="E4" s="10" t="s">
        <v>6</v>
      </c>
      <c r="F4" s="11"/>
      <c r="G4" s="10"/>
      <c r="H4" s="12" t="s">
        <v>26</v>
      </c>
      <c r="K4" s="3" t="s">
        <v>8</v>
      </c>
    </row>
    <row r="5" spans="1:24" x14ac:dyDescent="0.25">
      <c r="B5" s="13" t="s">
        <v>27</v>
      </c>
      <c r="C5" s="72">
        <v>180</v>
      </c>
      <c r="D5" s="15"/>
      <c r="E5" s="16" t="s">
        <v>27</v>
      </c>
      <c r="F5" s="72">
        <v>151</v>
      </c>
      <c r="G5" s="16"/>
      <c r="H5" s="76">
        <v>75</v>
      </c>
      <c r="K5" s="86" t="s">
        <v>10</v>
      </c>
      <c r="L5" s="3" t="s">
        <v>11</v>
      </c>
    </row>
    <row r="6" spans="1:24" x14ac:dyDescent="0.25">
      <c r="B6" s="13" t="s">
        <v>2</v>
      </c>
      <c r="C6" s="65">
        <f ca="1">TODAY()</f>
        <v>43408</v>
      </c>
      <c r="D6" s="15"/>
      <c r="E6" s="16" t="s">
        <v>2</v>
      </c>
      <c r="F6" s="65">
        <f ca="1">TODAY()+50</f>
        <v>43458</v>
      </c>
      <c r="G6" s="16">
        <f ca="1">F6-C6</f>
        <v>50</v>
      </c>
      <c r="H6" s="17" t="s">
        <v>49</v>
      </c>
      <c r="K6" s="75" t="s">
        <v>12</v>
      </c>
      <c r="L6" s="3" t="s">
        <v>13</v>
      </c>
    </row>
    <row r="7" spans="1:24" ht="15.75" thickBot="1" x14ac:dyDescent="0.3">
      <c r="B7" s="18" t="s">
        <v>0</v>
      </c>
      <c r="C7" s="19">
        <f>IF(OR(ISBLANK(C5),ISERROR(C5/2.2046244202/($H$5*2.54/100)^2))," --- ",(C5/2.2046244202)/(($H$5/100)*2.54)^2)</f>
        <v>22.498208196250843</v>
      </c>
      <c r="D7" s="20"/>
      <c r="E7" s="21" t="s">
        <v>7</v>
      </c>
      <c r="F7" s="19">
        <f>IF(OR(ISBLANK(F5),ISERROR(F5/2.2046244202/($H$5*2.54/100)^2))," --- ",(F5/2.2046244202)/(($H$5/100)*2.54)^2)</f>
        <v>18.873496875743761</v>
      </c>
      <c r="G7" s="22"/>
      <c r="H7" s="23"/>
      <c r="K7" s="62" t="s">
        <v>14</v>
      </c>
      <c r="L7" s="3" t="s">
        <v>15</v>
      </c>
    </row>
    <row r="8" spans="1:24" x14ac:dyDescent="0.25">
      <c r="B8" s="24"/>
      <c r="C8" s="25"/>
      <c r="D8" s="26"/>
      <c r="E8" s="27"/>
      <c r="F8" s="28"/>
      <c r="G8" s="27"/>
      <c r="H8" s="29"/>
      <c r="K8" s="63" t="s">
        <v>17</v>
      </c>
      <c r="L8" s="3" t="s">
        <v>16</v>
      </c>
    </row>
    <row r="9" spans="1:24" x14ac:dyDescent="0.25">
      <c r="B9" s="24" t="s">
        <v>5</v>
      </c>
      <c r="C9" s="25">
        <f ca="1">-(C5-F5)/(F6-C6)</f>
        <v>-0.57999999999999996</v>
      </c>
      <c r="D9" s="30" t="s">
        <v>28</v>
      </c>
      <c r="E9" s="27"/>
      <c r="F9" s="59">
        <f ca="1">F10/7</f>
        <v>2030</v>
      </c>
      <c r="G9" s="27" t="s">
        <v>47</v>
      </c>
      <c r="H9" s="29"/>
    </row>
    <row r="10" spans="1:24" ht="15.75" thickBot="1" x14ac:dyDescent="0.3">
      <c r="B10" s="32" t="s">
        <v>19</v>
      </c>
      <c r="C10" s="33">
        <f ca="1">C9*7</f>
        <v>-4.0599999999999996</v>
      </c>
      <c r="D10" s="34" t="s">
        <v>29</v>
      </c>
      <c r="E10" s="35"/>
      <c r="F10" s="36">
        <f ca="1">ABS(INT(C10/2.2*7700))</f>
        <v>14210</v>
      </c>
      <c r="G10" s="35" t="s">
        <v>48</v>
      </c>
      <c r="H10" s="37"/>
    </row>
    <row r="11" spans="1:24" x14ac:dyDescent="0.25">
      <c r="M11" s="38"/>
      <c r="N11" s="38"/>
      <c r="O11" s="38"/>
      <c r="P11" s="38"/>
      <c r="Q11" s="38"/>
      <c r="R11" s="38"/>
      <c r="S11" s="38"/>
      <c r="T11" s="38"/>
      <c r="U11" s="38"/>
      <c r="V11" s="38"/>
      <c r="W11" s="38"/>
      <c r="X11" s="39" t="s">
        <v>9</v>
      </c>
    </row>
    <row r="12" spans="1:24" x14ac:dyDescent="0.25">
      <c r="B12" s="3" t="s">
        <v>21</v>
      </c>
      <c r="V12" s="27"/>
      <c r="W12" s="27"/>
      <c r="X12" s="27"/>
    </row>
    <row r="13" spans="1:24" ht="15.75" thickBot="1" x14ac:dyDescent="0.3">
      <c r="V13" s="27"/>
      <c r="W13" s="27"/>
      <c r="X13" s="27"/>
    </row>
    <row r="14" spans="1:24" s="45" customFormat="1" ht="30.75" thickBot="1" x14ac:dyDescent="0.3">
      <c r="A14" s="40" t="s">
        <v>24</v>
      </c>
      <c r="B14" s="41" t="s">
        <v>2</v>
      </c>
      <c r="C14" s="78" t="s">
        <v>27</v>
      </c>
      <c r="D14" s="42" t="s">
        <v>22</v>
      </c>
      <c r="E14" s="41" t="s">
        <v>23</v>
      </c>
      <c r="F14" s="41" t="s">
        <v>6</v>
      </c>
      <c r="G14" s="43" t="s">
        <v>51</v>
      </c>
      <c r="H14" s="44" t="s">
        <v>18</v>
      </c>
    </row>
    <row r="15" spans="1:24" x14ac:dyDescent="0.25">
      <c r="A15" s="46">
        <v>1</v>
      </c>
      <c r="B15" s="47">
        <f ca="1">C6</f>
        <v>43408</v>
      </c>
      <c r="C15" s="85">
        <f>C5</f>
        <v>180</v>
      </c>
      <c r="D15" s="15">
        <f>C15-C5</f>
        <v>0</v>
      </c>
      <c r="E15" s="15">
        <f>C15-C5</f>
        <v>0</v>
      </c>
      <c r="F15" s="83">
        <f>C5</f>
        <v>180</v>
      </c>
      <c r="G15" s="80">
        <f>IF(ISBLANK(C15),"",INT((F15-C15)))</f>
        <v>0</v>
      </c>
      <c r="H15" s="53">
        <f t="shared" ref="H15:H44" si="0">IF(ISBLANK(C15)," ",C15/2.2046244202/($H$5/100*2.54)^2)</f>
        <v>22.498208196250843</v>
      </c>
    </row>
    <row r="16" spans="1:24" x14ac:dyDescent="0.25">
      <c r="A16" s="13">
        <f>A15+1</f>
        <v>2</v>
      </c>
      <c r="B16" s="51">
        <f ca="1">B15+1</f>
        <v>43409</v>
      </c>
      <c r="C16" s="97"/>
      <c r="D16" s="15">
        <f t="shared" ref="D16:D79" si="1">IF(ISBLANK(C16),,C16-C15)</f>
        <v>0</v>
      </c>
      <c r="E16" s="15">
        <f t="shared" ref="E16:E79" si="2">IF(ISBLANK(C16),,C16-C$5)</f>
        <v>0</v>
      </c>
      <c r="F16" s="84">
        <f ca="1">IF(F15&gt;F$5,F15+C$9,0)</f>
        <v>179.42</v>
      </c>
      <c r="G16" s="80" t="str">
        <f t="shared" ref="G16:G79" si="3">IF(ISBLANK(C16),"",INT((F16-C16)))</f>
        <v/>
      </c>
      <c r="H16" s="53" t="str">
        <f t="shared" si="0"/>
        <v xml:space="preserve"> </v>
      </c>
    </row>
    <row r="17" spans="1:8" x14ac:dyDescent="0.25">
      <c r="A17" s="13">
        <f t="shared" ref="A17:B80" si="4">A16+1</f>
        <v>3</v>
      </c>
      <c r="B17" s="51">
        <f t="shared" ca="1" si="4"/>
        <v>43410</v>
      </c>
      <c r="C17" s="97"/>
      <c r="D17" s="15">
        <f t="shared" si="1"/>
        <v>0</v>
      </c>
      <c r="E17" s="15">
        <f t="shared" si="2"/>
        <v>0</v>
      </c>
      <c r="F17" s="84">
        <f t="shared" ref="F17:F80" ca="1" si="5">IF(F16&gt;F$5,F16+C$9,0)</f>
        <v>178.83999999999997</v>
      </c>
      <c r="G17" s="80" t="str">
        <f t="shared" si="3"/>
        <v/>
      </c>
      <c r="H17" s="53" t="str">
        <f t="shared" si="0"/>
        <v xml:space="preserve"> </v>
      </c>
    </row>
    <row r="18" spans="1:8" x14ac:dyDescent="0.25">
      <c r="A18" s="13">
        <f t="shared" si="4"/>
        <v>4</v>
      </c>
      <c r="B18" s="51">
        <f t="shared" ca="1" si="4"/>
        <v>43411</v>
      </c>
      <c r="C18" s="97"/>
      <c r="D18" s="15">
        <f t="shared" si="1"/>
        <v>0</v>
      </c>
      <c r="E18" s="15">
        <f t="shared" si="2"/>
        <v>0</v>
      </c>
      <c r="F18" s="84">
        <f t="shared" ca="1" si="5"/>
        <v>178.25999999999996</v>
      </c>
      <c r="G18" s="80" t="str">
        <f t="shared" si="3"/>
        <v/>
      </c>
      <c r="H18" s="53" t="str">
        <f t="shared" si="0"/>
        <v xml:space="preserve"> </v>
      </c>
    </row>
    <row r="19" spans="1:8" x14ac:dyDescent="0.25">
      <c r="A19" s="13">
        <f t="shared" si="4"/>
        <v>5</v>
      </c>
      <c r="B19" s="51">
        <f t="shared" ca="1" si="4"/>
        <v>43412</v>
      </c>
      <c r="C19" s="97"/>
      <c r="D19" s="15">
        <f t="shared" si="1"/>
        <v>0</v>
      </c>
      <c r="E19" s="15">
        <f t="shared" si="2"/>
        <v>0</v>
      </c>
      <c r="F19" s="84">
        <f t="shared" ca="1" si="5"/>
        <v>177.67999999999995</v>
      </c>
      <c r="G19" s="80" t="str">
        <f t="shared" si="3"/>
        <v/>
      </c>
      <c r="H19" s="53" t="str">
        <f t="shared" si="0"/>
        <v xml:space="preserve"> </v>
      </c>
    </row>
    <row r="20" spans="1:8" x14ac:dyDescent="0.25">
      <c r="A20" s="13">
        <f t="shared" si="4"/>
        <v>6</v>
      </c>
      <c r="B20" s="51">
        <f t="shared" ca="1" si="4"/>
        <v>43413</v>
      </c>
      <c r="C20" s="97"/>
      <c r="D20" s="15">
        <f t="shared" si="1"/>
        <v>0</v>
      </c>
      <c r="E20" s="15">
        <f t="shared" si="2"/>
        <v>0</v>
      </c>
      <c r="F20" s="84">
        <f t="shared" ca="1" si="5"/>
        <v>177.09999999999994</v>
      </c>
      <c r="G20" s="80" t="str">
        <f t="shared" si="3"/>
        <v/>
      </c>
      <c r="H20" s="53" t="str">
        <f t="shared" si="0"/>
        <v xml:space="preserve"> </v>
      </c>
    </row>
    <row r="21" spans="1:8" x14ac:dyDescent="0.25">
      <c r="A21" s="13">
        <f t="shared" si="4"/>
        <v>7</v>
      </c>
      <c r="B21" s="51">
        <f t="shared" ca="1" si="4"/>
        <v>43414</v>
      </c>
      <c r="C21" s="97"/>
      <c r="D21" s="15">
        <f t="shared" si="1"/>
        <v>0</v>
      </c>
      <c r="E21" s="15">
        <f t="shared" si="2"/>
        <v>0</v>
      </c>
      <c r="F21" s="84">
        <f t="shared" ca="1" si="5"/>
        <v>176.51999999999992</v>
      </c>
      <c r="G21" s="80" t="str">
        <f t="shared" si="3"/>
        <v/>
      </c>
      <c r="H21" s="53" t="str">
        <f t="shared" si="0"/>
        <v xml:space="preserve"> </v>
      </c>
    </row>
    <row r="22" spans="1:8" x14ac:dyDescent="0.25">
      <c r="A22" s="13">
        <f t="shared" si="4"/>
        <v>8</v>
      </c>
      <c r="B22" s="51">
        <f t="shared" ca="1" si="4"/>
        <v>43415</v>
      </c>
      <c r="C22" s="97"/>
      <c r="D22" s="15">
        <f t="shared" si="1"/>
        <v>0</v>
      </c>
      <c r="E22" s="15">
        <f t="shared" si="2"/>
        <v>0</v>
      </c>
      <c r="F22" s="84">
        <f t="shared" ca="1" si="5"/>
        <v>175.93999999999991</v>
      </c>
      <c r="G22" s="80" t="str">
        <f t="shared" si="3"/>
        <v/>
      </c>
      <c r="H22" s="53" t="str">
        <f t="shared" si="0"/>
        <v xml:space="preserve"> </v>
      </c>
    </row>
    <row r="23" spans="1:8" x14ac:dyDescent="0.25">
      <c r="A23" s="13">
        <f t="shared" si="4"/>
        <v>9</v>
      </c>
      <c r="B23" s="51">
        <f t="shared" ca="1" si="4"/>
        <v>43416</v>
      </c>
      <c r="C23" s="97"/>
      <c r="D23" s="15">
        <f t="shared" si="1"/>
        <v>0</v>
      </c>
      <c r="E23" s="15">
        <f t="shared" si="2"/>
        <v>0</v>
      </c>
      <c r="F23" s="84">
        <f t="shared" ca="1" si="5"/>
        <v>175.3599999999999</v>
      </c>
      <c r="G23" s="80" t="str">
        <f t="shared" si="3"/>
        <v/>
      </c>
      <c r="H23" s="53" t="str">
        <f t="shared" si="0"/>
        <v xml:space="preserve"> </v>
      </c>
    </row>
    <row r="24" spans="1:8" x14ac:dyDescent="0.25">
      <c r="A24" s="13">
        <f t="shared" si="4"/>
        <v>10</v>
      </c>
      <c r="B24" s="51">
        <f t="shared" ca="1" si="4"/>
        <v>43417</v>
      </c>
      <c r="C24" s="97"/>
      <c r="D24" s="15">
        <f t="shared" si="1"/>
        <v>0</v>
      </c>
      <c r="E24" s="15">
        <f t="shared" si="2"/>
        <v>0</v>
      </c>
      <c r="F24" s="84">
        <f t="shared" ca="1" si="5"/>
        <v>174.77999999999989</v>
      </c>
      <c r="G24" s="80" t="str">
        <f t="shared" si="3"/>
        <v/>
      </c>
      <c r="H24" s="53" t="str">
        <f t="shared" si="0"/>
        <v xml:space="preserve"> </v>
      </c>
    </row>
    <row r="25" spans="1:8" x14ac:dyDescent="0.25">
      <c r="A25" s="13">
        <f t="shared" si="4"/>
        <v>11</v>
      </c>
      <c r="B25" s="51">
        <f t="shared" ca="1" si="4"/>
        <v>43418</v>
      </c>
      <c r="C25" s="97"/>
      <c r="D25" s="15">
        <f t="shared" si="1"/>
        <v>0</v>
      </c>
      <c r="E25" s="15">
        <f t="shared" si="2"/>
        <v>0</v>
      </c>
      <c r="F25" s="84">
        <f t="shared" ca="1" si="5"/>
        <v>174.19999999999987</v>
      </c>
      <c r="G25" s="80" t="str">
        <f t="shared" si="3"/>
        <v/>
      </c>
      <c r="H25" s="53" t="str">
        <f t="shared" si="0"/>
        <v xml:space="preserve"> </v>
      </c>
    </row>
    <row r="26" spans="1:8" x14ac:dyDescent="0.25">
      <c r="A26" s="13">
        <f t="shared" si="4"/>
        <v>12</v>
      </c>
      <c r="B26" s="51">
        <f t="shared" ca="1" si="4"/>
        <v>43419</v>
      </c>
      <c r="C26" s="97"/>
      <c r="D26" s="15">
        <f t="shared" si="1"/>
        <v>0</v>
      </c>
      <c r="E26" s="15">
        <f t="shared" si="2"/>
        <v>0</v>
      </c>
      <c r="F26" s="84">
        <f t="shared" ca="1" si="5"/>
        <v>173.61999999999986</v>
      </c>
      <c r="G26" s="80" t="str">
        <f t="shared" si="3"/>
        <v/>
      </c>
      <c r="H26" s="53" t="str">
        <f t="shared" si="0"/>
        <v xml:space="preserve"> </v>
      </c>
    </row>
    <row r="27" spans="1:8" x14ac:dyDescent="0.25">
      <c r="A27" s="13">
        <f t="shared" si="4"/>
        <v>13</v>
      </c>
      <c r="B27" s="51">
        <f t="shared" ca="1" si="4"/>
        <v>43420</v>
      </c>
      <c r="C27" s="97"/>
      <c r="D27" s="15">
        <f t="shared" si="1"/>
        <v>0</v>
      </c>
      <c r="E27" s="15">
        <f t="shared" si="2"/>
        <v>0</v>
      </c>
      <c r="F27" s="84">
        <f t="shared" ca="1" si="5"/>
        <v>173.03999999999985</v>
      </c>
      <c r="G27" s="80" t="str">
        <f t="shared" si="3"/>
        <v/>
      </c>
      <c r="H27" s="53" t="str">
        <f t="shared" si="0"/>
        <v xml:space="preserve"> </v>
      </c>
    </row>
    <row r="28" spans="1:8" x14ac:dyDescent="0.25">
      <c r="A28" s="13">
        <f t="shared" si="4"/>
        <v>14</v>
      </c>
      <c r="B28" s="51">
        <f t="shared" ca="1" si="4"/>
        <v>43421</v>
      </c>
      <c r="C28" s="97"/>
      <c r="D28" s="15">
        <f t="shared" si="1"/>
        <v>0</v>
      </c>
      <c r="E28" s="15">
        <f t="shared" si="2"/>
        <v>0</v>
      </c>
      <c r="F28" s="84">
        <f t="shared" ca="1" si="5"/>
        <v>172.45999999999984</v>
      </c>
      <c r="G28" s="80" t="str">
        <f t="shared" si="3"/>
        <v/>
      </c>
      <c r="H28" s="53" t="str">
        <f t="shared" si="0"/>
        <v xml:space="preserve"> </v>
      </c>
    </row>
    <row r="29" spans="1:8" x14ac:dyDescent="0.25">
      <c r="A29" s="13">
        <f t="shared" si="4"/>
        <v>15</v>
      </c>
      <c r="B29" s="51">
        <f t="shared" ca="1" si="4"/>
        <v>43422</v>
      </c>
      <c r="C29" s="97"/>
      <c r="D29" s="15">
        <f t="shared" si="1"/>
        <v>0</v>
      </c>
      <c r="E29" s="15">
        <f>IF(ISBLANK(C29),,C29-C$5)</f>
        <v>0</v>
      </c>
      <c r="F29" s="84">
        <f t="shared" ca="1" si="5"/>
        <v>171.87999999999982</v>
      </c>
      <c r="G29" s="80" t="str">
        <f t="shared" si="3"/>
        <v/>
      </c>
      <c r="H29" s="53" t="str">
        <f t="shared" si="0"/>
        <v xml:space="preserve"> </v>
      </c>
    </row>
    <row r="30" spans="1:8" x14ac:dyDescent="0.25">
      <c r="A30" s="13">
        <f t="shared" si="4"/>
        <v>16</v>
      </c>
      <c r="B30" s="51">
        <f t="shared" ca="1" si="4"/>
        <v>43423</v>
      </c>
      <c r="C30" s="97"/>
      <c r="D30" s="15">
        <f t="shared" si="1"/>
        <v>0</v>
      </c>
      <c r="E30" s="15">
        <f t="shared" si="2"/>
        <v>0</v>
      </c>
      <c r="F30" s="84">
        <f t="shared" ca="1" si="5"/>
        <v>171.29999999999981</v>
      </c>
      <c r="G30" s="80" t="str">
        <f t="shared" si="3"/>
        <v/>
      </c>
      <c r="H30" s="53" t="str">
        <f t="shared" si="0"/>
        <v xml:space="preserve"> </v>
      </c>
    </row>
    <row r="31" spans="1:8" x14ac:dyDescent="0.25">
      <c r="A31" s="13">
        <f t="shared" si="4"/>
        <v>17</v>
      </c>
      <c r="B31" s="51">
        <f t="shared" ca="1" si="4"/>
        <v>43424</v>
      </c>
      <c r="C31" s="97"/>
      <c r="D31" s="15">
        <f t="shared" si="1"/>
        <v>0</v>
      </c>
      <c r="E31" s="15">
        <f t="shared" si="2"/>
        <v>0</v>
      </c>
      <c r="F31" s="84">
        <f t="shared" ca="1" si="5"/>
        <v>170.7199999999998</v>
      </c>
      <c r="G31" s="80" t="str">
        <f t="shared" si="3"/>
        <v/>
      </c>
      <c r="H31" s="53" t="str">
        <f t="shared" si="0"/>
        <v xml:space="preserve"> </v>
      </c>
    </row>
    <row r="32" spans="1:8" x14ac:dyDescent="0.25">
      <c r="A32" s="13">
        <f t="shared" si="4"/>
        <v>18</v>
      </c>
      <c r="B32" s="51">
        <f t="shared" ca="1" si="4"/>
        <v>43425</v>
      </c>
      <c r="C32" s="97"/>
      <c r="D32" s="15">
        <f t="shared" si="1"/>
        <v>0</v>
      </c>
      <c r="E32" s="15">
        <f t="shared" si="2"/>
        <v>0</v>
      </c>
      <c r="F32" s="84">
        <f t="shared" ca="1" si="5"/>
        <v>170.13999999999979</v>
      </c>
      <c r="G32" s="80" t="str">
        <f t="shared" si="3"/>
        <v/>
      </c>
      <c r="H32" s="53" t="str">
        <f t="shared" si="0"/>
        <v xml:space="preserve"> </v>
      </c>
    </row>
    <row r="33" spans="1:8" x14ac:dyDescent="0.25">
      <c r="A33" s="13">
        <f t="shared" si="4"/>
        <v>19</v>
      </c>
      <c r="B33" s="51">
        <f t="shared" ca="1" si="4"/>
        <v>43426</v>
      </c>
      <c r="C33" s="97"/>
      <c r="D33" s="15">
        <f t="shared" si="1"/>
        <v>0</v>
      </c>
      <c r="E33" s="15">
        <f t="shared" si="2"/>
        <v>0</v>
      </c>
      <c r="F33" s="84">
        <f t="shared" ca="1" si="5"/>
        <v>169.55999999999977</v>
      </c>
      <c r="G33" s="80" t="str">
        <f t="shared" si="3"/>
        <v/>
      </c>
      <c r="H33" s="53" t="str">
        <f t="shared" si="0"/>
        <v xml:space="preserve"> </v>
      </c>
    </row>
    <row r="34" spans="1:8" x14ac:dyDescent="0.25">
      <c r="A34" s="13">
        <f t="shared" si="4"/>
        <v>20</v>
      </c>
      <c r="B34" s="51">
        <f t="shared" ca="1" si="4"/>
        <v>43427</v>
      </c>
      <c r="C34" s="97"/>
      <c r="D34" s="15">
        <f t="shared" si="1"/>
        <v>0</v>
      </c>
      <c r="E34" s="15">
        <f t="shared" si="2"/>
        <v>0</v>
      </c>
      <c r="F34" s="84">
        <f t="shared" ca="1" si="5"/>
        <v>168.97999999999976</v>
      </c>
      <c r="G34" s="80" t="str">
        <f t="shared" si="3"/>
        <v/>
      </c>
      <c r="H34" s="53" t="str">
        <f t="shared" si="0"/>
        <v xml:space="preserve"> </v>
      </c>
    </row>
    <row r="35" spans="1:8" x14ac:dyDescent="0.25">
      <c r="A35" s="13">
        <f t="shared" si="4"/>
        <v>21</v>
      </c>
      <c r="B35" s="51">
        <f t="shared" ca="1" si="4"/>
        <v>43428</v>
      </c>
      <c r="C35" s="97"/>
      <c r="D35" s="15">
        <f t="shared" si="1"/>
        <v>0</v>
      </c>
      <c r="E35" s="15">
        <f t="shared" si="2"/>
        <v>0</v>
      </c>
      <c r="F35" s="84">
        <f t="shared" ca="1" si="5"/>
        <v>168.39999999999975</v>
      </c>
      <c r="G35" s="80" t="str">
        <f t="shared" si="3"/>
        <v/>
      </c>
      <c r="H35" s="53" t="str">
        <f t="shared" si="0"/>
        <v xml:space="preserve"> </v>
      </c>
    </row>
    <row r="36" spans="1:8" x14ac:dyDescent="0.25">
      <c r="A36" s="13">
        <f t="shared" si="4"/>
        <v>22</v>
      </c>
      <c r="B36" s="51">
        <f t="shared" ca="1" si="4"/>
        <v>43429</v>
      </c>
      <c r="C36" s="97"/>
      <c r="D36" s="15">
        <f t="shared" si="1"/>
        <v>0</v>
      </c>
      <c r="E36" s="15">
        <f t="shared" si="2"/>
        <v>0</v>
      </c>
      <c r="F36" s="84">
        <f t="shared" ca="1" si="5"/>
        <v>167.81999999999974</v>
      </c>
      <c r="G36" s="80" t="str">
        <f t="shared" si="3"/>
        <v/>
      </c>
      <c r="H36" s="53" t="str">
        <f t="shared" si="0"/>
        <v xml:space="preserve"> </v>
      </c>
    </row>
    <row r="37" spans="1:8" x14ac:dyDescent="0.25">
      <c r="A37" s="13">
        <f t="shared" si="4"/>
        <v>23</v>
      </c>
      <c r="B37" s="51">
        <f t="shared" ca="1" si="4"/>
        <v>43430</v>
      </c>
      <c r="C37" s="97"/>
      <c r="D37" s="15">
        <f t="shared" si="1"/>
        <v>0</v>
      </c>
      <c r="E37" s="15">
        <f t="shared" si="2"/>
        <v>0</v>
      </c>
      <c r="F37" s="84">
        <f t="shared" ca="1" si="5"/>
        <v>167.23999999999972</v>
      </c>
      <c r="G37" s="80" t="str">
        <f t="shared" si="3"/>
        <v/>
      </c>
      <c r="H37" s="53" t="str">
        <f t="shared" si="0"/>
        <v xml:space="preserve"> </v>
      </c>
    </row>
    <row r="38" spans="1:8" x14ac:dyDescent="0.25">
      <c r="A38" s="13">
        <f t="shared" si="4"/>
        <v>24</v>
      </c>
      <c r="B38" s="51">
        <f t="shared" ca="1" si="4"/>
        <v>43431</v>
      </c>
      <c r="C38" s="97"/>
      <c r="D38" s="15">
        <f t="shared" si="1"/>
        <v>0</v>
      </c>
      <c r="E38" s="15">
        <f t="shared" si="2"/>
        <v>0</v>
      </c>
      <c r="F38" s="84">
        <f t="shared" ca="1" si="5"/>
        <v>166.65999999999971</v>
      </c>
      <c r="G38" s="80" t="str">
        <f t="shared" si="3"/>
        <v/>
      </c>
      <c r="H38" s="53" t="str">
        <f t="shared" si="0"/>
        <v xml:space="preserve"> </v>
      </c>
    </row>
    <row r="39" spans="1:8" x14ac:dyDescent="0.25">
      <c r="A39" s="13">
        <f t="shared" si="4"/>
        <v>25</v>
      </c>
      <c r="B39" s="51">
        <f t="shared" ca="1" si="4"/>
        <v>43432</v>
      </c>
      <c r="C39" s="97"/>
      <c r="D39" s="15">
        <f t="shared" si="1"/>
        <v>0</v>
      </c>
      <c r="E39" s="15">
        <f t="shared" si="2"/>
        <v>0</v>
      </c>
      <c r="F39" s="84">
        <f t="shared" ca="1" si="5"/>
        <v>166.0799999999997</v>
      </c>
      <c r="G39" s="80" t="str">
        <f t="shared" si="3"/>
        <v/>
      </c>
      <c r="H39" s="53" t="str">
        <f t="shared" si="0"/>
        <v xml:space="preserve"> </v>
      </c>
    </row>
    <row r="40" spans="1:8" x14ac:dyDescent="0.25">
      <c r="A40" s="13">
        <f t="shared" si="4"/>
        <v>26</v>
      </c>
      <c r="B40" s="51">
        <f t="shared" ca="1" si="4"/>
        <v>43433</v>
      </c>
      <c r="C40" s="97"/>
      <c r="D40" s="15">
        <f t="shared" si="1"/>
        <v>0</v>
      </c>
      <c r="E40" s="15">
        <f t="shared" si="2"/>
        <v>0</v>
      </c>
      <c r="F40" s="84">
        <f t="shared" ca="1" si="5"/>
        <v>165.49999999999969</v>
      </c>
      <c r="G40" s="80" t="str">
        <f t="shared" si="3"/>
        <v/>
      </c>
      <c r="H40" s="53" t="str">
        <f t="shared" si="0"/>
        <v xml:space="preserve"> </v>
      </c>
    </row>
    <row r="41" spans="1:8" x14ac:dyDescent="0.25">
      <c r="A41" s="13">
        <f t="shared" si="4"/>
        <v>27</v>
      </c>
      <c r="B41" s="51">
        <f t="shared" ca="1" si="4"/>
        <v>43434</v>
      </c>
      <c r="C41" s="97"/>
      <c r="D41" s="15">
        <f t="shared" si="1"/>
        <v>0</v>
      </c>
      <c r="E41" s="15">
        <f t="shared" si="2"/>
        <v>0</v>
      </c>
      <c r="F41" s="84">
        <f t="shared" ca="1" si="5"/>
        <v>164.91999999999967</v>
      </c>
      <c r="G41" s="80" t="str">
        <f t="shared" si="3"/>
        <v/>
      </c>
      <c r="H41" s="53" t="str">
        <f t="shared" si="0"/>
        <v xml:space="preserve"> </v>
      </c>
    </row>
    <row r="42" spans="1:8" x14ac:dyDescent="0.25">
      <c r="A42" s="13">
        <f t="shared" si="4"/>
        <v>28</v>
      </c>
      <c r="B42" s="51">
        <f t="shared" ca="1" si="4"/>
        <v>43435</v>
      </c>
      <c r="C42" s="97"/>
      <c r="D42" s="15">
        <f t="shared" si="1"/>
        <v>0</v>
      </c>
      <c r="E42" s="15">
        <f t="shared" si="2"/>
        <v>0</v>
      </c>
      <c r="F42" s="84">
        <f t="shared" ca="1" si="5"/>
        <v>164.33999999999966</v>
      </c>
      <c r="G42" s="80" t="str">
        <f t="shared" si="3"/>
        <v/>
      </c>
      <c r="H42" s="53" t="str">
        <f t="shared" si="0"/>
        <v xml:space="preserve"> </v>
      </c>
    </row>
    <row r="43" spans="1:8" x14ac:dyDescent="0.25">
      <c r="A43" s="13">
        <f t="shared" si="4"/>
        <v>29</v>
      </c>
      <c r="B43" s="51">
        <f t="shared" ca="1" si="4"/>
        <v>43436</v>
      </c>
      <c r="C43" s="97"/>
      <c r="D43" s="15">
        <f t="shared" si="1"/>
        <v>0</v>
      </c>
      <c r="E43" s="15">
        <f t="shared" si="2"/>
        <v>0</v>
      </c>
      <c r="F43" s="84">
        <f t="shared" ca="1" si="5"/>
        <v>163.75999999999965</v>
      </c>
      <c r="G43" s="80" t="str">
        <f t="shared" si="3"/>
        <v/>
      </c>
      <c r="H43" s="53" t="str">
        <f t="shared" si="0"/>
        <v xml:space="preserve"> </v>
      </c>
    </row>
    <row r="44" spans="1:8" x14ac:dyDescent="0.25">
      <c r="A44" s="13">
        <f t="shared" si="4"/>
        <v>30</v>
      </c>
      <c r="B44" s="51">
        <f t="shared" ca="1" si="4"/>
        <v>43437</v>
      </c>
      <c r="C44" s="97"/>
      <c r="D44" s="15">
        <f t="shared" si="1"/>
        <v>0</v>
      </c>
      <c r="E44" s="15">
        <f t="shared" si="2"/>
        <v>0</v>
      </c>
      <c r="F44" s="84">
        <f t="shared" ca="1" si="5"/>
        <v>163.17999999999964</v>
      </c>
      <c r="G44" s="80" t="str">
        <f t="shared" si="3"/>
        <v/>
      </c>
      <c r="H44" s="53" t="str">
        <f t="shared" si="0"/>
        <v xml:space="preserve"> </v>
      </c>
    </row>
    <row r="45" spans="1:8" x14ac:dyDescent="0.25">
      <c r="A45" s="13">
        <f t="shared" si="4"/>
        <v>31</v>
      </c>
      <c r="B45" s="51">
        <f t="shared" ca="1" si="4"/>
        <v>43438</v>
      </c>
      <c r="C45" s="97"/>
      <c r="D45" s="15">
        <f t="shared" si="1"/>
        <v>0</v>
      </c>
      <c r="E45" s="15">
        <f t="shared" si="2"/>
        <v>0</v>
      </c>
      <c r="F45" s="84">
        <f t="shared" ca="1" si="5"/>
        <v>162.59999999999962</v>
      </c>
      <c r="G45" s="80" t="str">
        <f t="shared" si="3"/>
        <v/>
      </c>
      <c r="H45" s="53" t="str">
        <f>IF(ISBLANK(C45)," ",C45/2.2046244202/($H$5/100*2.54)^2)</f>
        <v xml:space="preserve"> </v>
      </c>
    </row>
    <row r="46" spans="1:8" x14ac:dyDescent="0.25">
      <c r="A46" s="13">
        <f t="shared" si="4"/>
        <v>32</v>
      </c>
      <c r="B46" s="51">
        <f t="shared" ca="1" si="4"/>
        <v>43439</v>
      </c>
      <c r="C46" s="97"/>
      <c r="D46" s="15">
        <f t="shared" si="1"/>
        <v>0</v>
      </c>
      <c r="E46" s="15">
        <f t="shared" si="2"/>
        <v>0</v>
      </c>
      <c r="F46" s="84">
        <f t="shared" ca="1" si="5"/>
        <v>162.01999999999961</v>
      </c>
      <c r="G46" s="80" t="str">
        <f t="shared" si="3"/>
        <v/>
      </c>
      <c r="H46" s="53" t="str">
        <f t="shared" ref="H46:H104" si="6">IF(ISBLANK(C46)," ",C46/2.2046244202/($H$5/100*2.54)^2)</f>
        <v xml:space="preserve"> </v>
      </c>
    </row>
    <row r="47" spans="1:8" x14ac:dyDescent="0.25">
      <c r="A47" s="13">
        <f t="shared" si="4"/>
        <v>33</v>
      </c>
      <c r="B47" s="51">
        <f t="shared" ca="1" si="4"/>
        <v>43440</v>
      </c>
      <c r="C47" s="97"/>
      <c r="D47" s="15">
        <f t="shared" si="1"/>
        <v>0</v>
      </c>
      <c r="E47" s="15">
        <f t="shared" si="2"/>
        <v>0</v>
      </c>
      <c r="F47" s="84">
        <f t="shared" ca="1" si="5"/>
        <v>161.4399999999996</v>
      </c>
      <c r="G47" s="80" t="str">
        <f t="shared" si="3"/>
        <v/>
      </c>
      <c r="H47" s="53" t="str">
        <f t="shared" si="6"/>
        <v xml:space="preserve"> </v>
      </c>
    </row>
    <row r="48" spans="1:8" x14ac:dyDescent="0.25">
      <c r="A48" s="13">
        <f t="shared" si="4"/>
        <v>34</v>
      </c>
      <c r="B48" s="51">
        <f t="shared" ca="1" si="4"/>
        <v>43441</v>
      </c>
      <c r="C48" s="97"/>
      <c r="D48" s="15">
        <f t="shared" si="1"/>
        <v>0</v>
      </c>
      <c r="E48" s="15">
        <f t="shared" si="2"/>
        <v>0</v>
      </c>
      <c r="F48" s="84">
        <f t="shared" ca="1" si="5"/>
        <v>160.85999999999959</v>
      </c>
      <c r="G48" s="80" t="str">
        <f t="shared" si="3"/>
        <v/>
      </c>
      <c r="H48" s="53" t="str">
        <f t="shared" si="6"/>
        <v xml:space="preserve"> </v>
      </c>
    </row>
    <row r="49" spans="1:8" x14ac:dyDescent="0.25">
      <c r="A49" s="13">
        <f t="shared" si="4"/>
        <v>35</v>
      </c>
      <c r="B49" s="51">
        <f t="shared" ca="1" si="4"/>
        <v>43442</v>
      </c>
      <c r="C49" s="97"/>
      <c r="D49" s="15">
        <f t="shared" si="1"/>
        <v>0</v>
      </c>
      <c r="E49" s="15">
        <f t="shared" si="2"/>
        <v>0</v>
      </c>
      <c r="F49" s="84">
        <f t="shared" ca="1" si="5"/>
        <v>160.27999999999957</v>
      </c>
      <c r="G49" s="80" t="str">
        <f t="shared" si="3"/>
        <v/>
      </c>
      <c r="H49" s="53" t="str">
        <f t="shared" si="6"/>
        <v xml:space="preserve"> </v>
      </c>
    </row>
    <row r="50" spans="1:8" x14ac:dyDescent="0.25">
      <c r="A50" s="13">
        <f t="shared" si="4"/>
        <v>36</v>
      </c>
      <c r="B50" s="51">
        <f t="shared" ca="1" si="4"/>
        <v>43443</v>
      </c>
      <c r="C50" s="97"/>
      <c r="D50" s="15">
        <f t="shared" si="1"/>
        <v>0</v>
      </c>
      <c r="E50" s="15">
        <f t="shared" si="2"/>
        <v>0</v>
      </c>
      <c r="F50" s="84">
        <f t="shared" ca="1" si="5"/>
        <v>159.69999999999956</v>
      </c>
      <c r="G50" s="80" t="str">
        <f t="shared" si="3"/>
        <v/>
      </c>
      <c r="H50" s="53" t="str">
        <f t="shared" si="6"/>
        <v xml:space="preserve"> </v>
      </c>
    </row>
    <row r="51" spans="1:8" x14ac:dyDescent="0.25">
      <c r="A51" s="13">
        <f t="shared" si="4"/>
        <v>37</v>
      </c>
      <c r="B51" s="51">
        <f t="shared" ca="1" si="4"/>
        <v>43444</v>
      </c>
      <c r="C51" s="97"/>
      <c r="D51" s="15">
        <f t="shared" si="1"/>
        <v>0</v>
      </c>
      <c r="E51" s="15">
        <f t="shared" si="2"/>
        <v>0</v>
      </c>
      <c r="F51" s="84">
        <f t="shared" ca="1" si="5"/>
        <v>159.11999999999955</v>
      </c>
      <c r="G51" s="80" t="str">
        <f t="shared" si="3"/>
        <v/>
      </c>
      <c r="H51" s="53" t="str">
        <f t="shared" si="6"/>
        <v xml:space="preserve"> </v>
      </c>
    </row>
    <row r="52" spans="1:8" x14ac:dyDescent="0.25">
      <c r="A52" s="13">
        <f t="shared" si="4"/>
        <v>38</v>
      </c>
      <c r="B52" s="51">
        <f t="shared" ca="1" si="4"/>
        <v>43445</v>
      </c>
      <c r="C52" s="97"/>
      <c r="D52" s="15">
        <f t="shared" si="1"/>
        <v>0</v>
      </c>
      <c r="E52" s="15">
        <f t="shared" si="2"/>
        <v>0</v>
      </c>
      <c r="F52" s="84">
        <f t="shared" ca="1" si="5"/>
        <v>158.53999999999954</v>
      </c>
      <c r="G52" s="80" t="str">
        <f t="shared" si="3"/>
        <v/>
      </c>
      <c r="H52" s="53" t="str">
        <f t="shared" si="6"/>
        <v xml:space="preserve"> </v>
      </c>
    </row>
    <row r="53" spans="1:8" x14ac:dyDescent="0.25">
      <c r="A53" s="13">
        <f t="shared" si="4"/>
        <v>39</v>
      </c>
      <c r="B53" s="51">
        <f t="shared" ca="1" si="4"/>
        <v>43446</v>
      </c>
      <c r="C53" s="97"/>
      <c r="D53" s="15">
        <f t="shared" si="1"/>
        <v>0</v>
      </c>
      <c r="E53" s="15">
        <f t="shared" si="2"/>
        <v>0</v>
      </c>
      <c r="F53" s="84">
        <f t="shared" ca="1" si="5"/>
        <v>157.95999999999952</v>
      </c>
      <c r="G53" s="80" t="str">
        <f t="shared" si="3"/>
        <v/>
      </c>
      <c r="H53" s="53" t="str">
        <f t="shared" si="6"/>
        <v xml:space="preserve"> </v>
      </c>
    </row>
    <row r="54" spans="1:8" x14ac:dyDescent="0.25">
      <c r="A54" s="13">
        <f t="shared" si="4"/>
        <v>40</v>
      </c>
      <c r="B54" s="51">
        <f t="shared" ca="1" si="4"/>
        <v>43447</v>
      </c>
      <c r="C54" s="97"/>
      <c r="D54" s="15">
        <f t="shared" si="1"/>
        <v>0</v>
      </c>
      <c r="E54" s="15">
        <f t="shared" si="2"/>
        <v>0</v>
      </c>
      <c r="F54" s="84">
        <f t="shared" ca="1" si="5"/>
        <v>157.37999999999951</v>
      </c>
      <c r="G54" s="80" t="str">
        <f t="shared" si="3"/>
        <v/>
      </c>
      <c r="H54" s="53" t="str">
        <f t="shared" si="6"/>
        <v xml:space="preserve"> </v>
      </c>
    </row>
    <row r="55" spans="1:8" x14ac:dyDescent="0.25">
      <c r="A55" s="13">
        <f t="shared" si="4"/>
        <v>41</v>
      </c>
      <c r="B55" s="51">
        <f t="shared" ca="1" si="4"/>
        <v>43448</v>
      </c>
      <c r="C55" s="97"/>
      <c r="D55" s="15">
        <f t="shared" si="1"/>
        <v>0</v>
      </c>
      <c r="E55" s="15">
        <f t="shared" si="2"/>
        <v>0</v>
      </c>
      <c r="F55" s="84">
        <f t="shared" ca="1" si="5"/>
        <v>156.7999999999995</v>
      </c>
      <c r="G55" s="80" t="str">
        <f t="shared" si="3"/>
        <v/>
      </c>
      <c r="H55" s="53" t="str">
        <f t="shared" si="6"/>
        <v xml:space="preserve"> </v>
      </c>
    </row>
    <row r="56" spans="1:8" x14ac:dyDescent="0.25">
      <c r="A56" s="13">
        <f t="shared" si="4"/>
        <v>42</v>
      </c>
      <c r="B56" s="51">
        <f t="shared" ca="1" si="4"/>
        <v>43449</v>
      </c>
      <c r="C56" s="97"/>
      <c r="D56" s="15">
        <f t="shared" si="1"/>
        <v>0</v>
      </c>
      <c r="E56" s="15">
        <f t="shared" si="2"/>
        <v>0</v>
      </c>
      <c r="F56" s="84">
        <f t="shared" ca="1" si="5"/>
        <v>156.21999999999949</v>
      </c>
      <c r="G56" s="80" t="str">
        <f t="shared" si="3"/>
        <v/>
      </c>
      <c r="H56" s="53" t="str">
        <f t="shared" si="6"/>
        <v xml:space="preserve"> </v>
      </c>
    </row>
    <row r="57" spans="1:8" x14ac:dyDescent="0.25">
      <c r="A57" s="13">
        <f t="shared" si="4"/>
        <v>43</v>
      </c>
      <c r="B57" s="51">
        <f t="shared" ca="1" si="4"/>
        <v>43450</v>
      </c>
      <c r="C57" s="97"/>
      <c r="D57" s="15">
        <f t="shared" si="1"/>
        <v>0</v>
      </c>
      <c r="E57" s="15">
        <f t="shared" si="2"/>
        <v>0</v>
      </c>
      <c r="F57" s="84">
        <f t="shared" ca="1" si="5"/>
        <v>155.63999999999947</v>
      </c>
      <c r="G57" s="80" t="str">
        <f t="shared" si="3"/>
        <v/>
      </c>
      <c r="H57" s="53" t="str">
        <f t="shared" si="6"/>
        <v xml:space="preserve"> </v>
      </c>
    </row>
    <row r="58" spans="1:8" x14ac:dyDescent="0.25">
      <c r="A58" s="13">
        <f t="shared" si="4"/>
        <v>44</v>
      </c>
      <c r="B58" s="51">
        <f t="shared" ca="1" si="4"/>
        <v>43451</v>
      </c>
      <c r="C58" s="97"/>
      <c r="D58" s="15">
        <f t="shared" si="1"/>
        <v>0</v>
      </c>
      <c r="E58" s="15">
        <f t="shared" si="2"/>
        <v>0</v>
      </c>
      <c r="F58" s="84">
        <f t="shared" ca="1" si="5"/>
        <v>155.05999999999946</v>
      </c>
      <c r="G58" s="80" t="str">
        <f t="shared" si="3"/>
        <v/>
      </c>
      <c r="H58" s="53" t="str">
        <f t="shared" si="6"/>
        <v xml:space="preserve"> </v>
      </c>
    </row>
    <row r="59" spans="1:8" x14ac:dyDescent="0.25">
      <c r="A59" s="13">
        <f t="shared" si="4"/>
        <v>45</v>
      </c>
      <c r="B59" s="51">
        <f t="shared" ca="1" si="4"/>
        <v>43452</v>
      </c>
      <c r="C59" s="97"/>
      <c r="D59" s="15">
        <f t="shared" si="1"/>
        <v>0</v>
      </c>
      <c r="E59" s="15">
        <f t="shared" si="2"/>
        <v>0</v>
      </c>
      <c r="F59" s="84">
        <f t="shared" ca="1" si="5"/>
        <v>154.47999999999945</v>
      </c>
      <c r="G59" s="80" t="str">
        <f t="shared" si="3"/>
        <v/>
      </c>
      <c r="H59" s="53" t="str">
        <f t="shared" si="6"/>
        <v xml:space="preserve"> </v>
      </c>
    </row>
    <row r="60" spans="1:8" x14ac:dyDescent="0.25">
      <c r="A60" s="13">
        <f t="shared" si="4"/>
        <v>46</v>
      </c>
      <c r="B60" s="51">
        <f t="shared" ca="1" si="4"/>
        <v>43453</v>
      </c>
      <c r="C60" s="97"/>
      <c r="D60" s="15">
        <f t="shared" si="1"/>
        <v>0</v>
      </c>
      <c r="E60" s="15">
        <f t="shared" si="2"/>
        <v>0</v>
      </c>
      <c r="F60" s="84">
        <f t="shared" ca="1" si="5"/>
        <v>153.89999999999944</v>
      </c>
      <c r="G60" s="80" t="str">
        <f t="shared" si="3"/>
        <v/>
      </c>
      <c r="H60" s="53" t="str">
        <f t="shared" si="6"/>
        <v xml:space="preserve"> </v>
      </c>
    </row>
    <row r="61" spans="1:8" x14ac:dyDescent="0.25">
      <c r="A61" s="13">
        <f t="shared" si="4"/>
        <v>47</v>
      </c>
      <c r="B61" s="51">
        <f t="shared" ca="1" si="4"/>
        <v>43454</v>
      </c>
      <c r="C61" s="97"/>
      <c r="D61" s="15">
        <f t="shared" si="1"/>
        <v>0</v>
      </c>
      <c r="E61" s="15">
        <f t="shared" si="2"/>
        <v>0</v>
      </c>
      <c r="F61" s="84">
        <f t="shared" ca="1" si="5"/>
        <v>153.31999999999942</v>
      </c>
      <c r="G61" s="80" t="str">
        <f t="shared" si="3"/>
        <v/>
      </c>
      <c r="H61" s="53" t="str">
        <f t="shared" si="6"/>
        <v xml:space="preserve"> </v>
      </c>
    </row>
    <row r="62" spans="1:8" x14ac:dyDescent="0.25">
      <c r="A62" s="13">
        <f t="shared" si="4"/>
        <v>48</v>
      </c>
      <c r="B62" s="51">
        <f t="shared" ca="1" si="4"/>
        <v>43455</v>
      </c>
      <c r="C62" s="97"/>
      <c r="D62" s="15">
        <f t="shared" si="1"/>
        <v>0</v>
      </c>
      <c r="E62" s="15">
        <f t="shared" si="2"/>
        <v>0</v>
      </c>
      <c r="F62" s="84">
        <f t="shared" ca="1" si="5"/>
        <v>152.73999999999941</v>
      </c>
      <c r="G62" s="80" t="str">
        <f t="shared" si="3"/>
        <v/>
      </c>
      <c r="H62" s="53" t="str">
        <f t="shared" si="6"/>
        <v xml:space="preserve"> </v>
      </c>
    </row>
    <row r="63" spans="1:8" x14ac:dyDescent="0.25">
      <c r="A63" s="13">
        <f t="shared" si="4"/>
        <v>49</v>
      </c>
      <c r="B63" s="51">
        <f t="shared" ca="1" si="4"/>
        <v>43456</v>
      </c>
      <c r="C63" s="97"/>
      <c r="D63" s="15">
        <f t="shared" si="1"/>
        <v>0</v>
      </c>
      <c r="E63" s="15">
        <f t="shared" si="2"/>
        <v>0</v>
      </c>
      <c r="F63" s="84">
        <f t="shared" ca="1" si="5"/>
        <v>152.1599999999994</v>
      </c>
      <c r="G63" s="80" t="str">
        <f t="shared" si="3"/>
        <v/>
      </c>
      <c r="H63" s="53" t="str">
        <f t="shared" si="6"/>
        <v xml:space="preserve"> </v>
      </c>
    </row>
    <row r="64" spans="1:8" x14ac:dyDescent="0.25">
      <c r="A64" s="13">
        <f t="shared" si="4"/>
        <v>50</v>
      </c>
      <c r="B64" s="51">
        <f t="shared" ca="1" si="4"/>
        <v>43457</v>
      </c>
      <c r="C64" s="97"/>
      <c r="D64" s="15">
        <f t="shared" si="1"/>
        <v>0</v>
      </c>
      <c r="E64" s="15">
        <f t="shared" si="2"/>
        <v>0</v>
      </c>
      <c r="F64" s="84">
        <f t="shared" ca="1" si="5"/>
        <v>151.57999999999939</v>
      </c>
      <c r="G64" s="80" t="str">
        <f t="shared" si="3"/>
        <v/>
      </c>
      <c r="H64" s="53" t="str">
        <f t="shared" si="6"/>
        <v xml:space="preserve"> </v>
      </c>
    </row>
    <row r="65" spans="1:8" x14ac:dyDescent="0.25">
      <c r="A65" s="13">
        <f t="shared" si="4"/>
        <v>51</v>
      </c>
      <c r="B65" s="51">
        <f t="shared" ca="1" si="4"/>
        <v>43458</v>
      </c>
      <c r="C65" s="97"/>
      <c r="D65" s="15">
        <f t="shared" si="1"/>
        <v>0</v>
      </c>
      <c r="E65" s="15">
        <f t="shared" si="2"/>
        <v>0</v>
      </c>
      <c r="F65" s="84">
        <f t="shared" ca="1" si="5"/>
        <v>150.99999999999937</v>
      </c>
      <c r="G65" s="80" t="str">
        <f t="shared" si="3"/>
        <v/>
      </c>
      <c r="H65" s="53" t="str">
        <f t="shared" si="6"/>
        <v xml:space="preserve"> </v>
      </c>
    </row>
    <row r="66" spans="1:8" x14ac:dyDescent="0.25">
      <c r="A66" s="13">
        <f t="shared" si="4"/>
        <v>52</v>
      </c>
      <c r="B66" s="51">
        <f t="shared" ca="1" si="4"/>
        <v>43459</v>
      </c>
      <c r="C66" s="97"/>
      <c r="D66" s="15">
        <f t="shared" si="1"/>
        <v>0</v>
      </c>
      <c r="E66" s="15">
        <f t="shared" si="2"/>
        <v>0</v>
      </c>
      <c r="F66" s="84">
        <f t="shared" ca="1" si="5"/>
        <v>0</v>
      </c>
      <c r="G66" s="80" t="str">
        <f t="shared" si="3"/>
        <v/>
      </c>
      <c r="H66" s="53" t="str">
        <f t="shared" si="6"/>
        <v xml:space="preserve"> </v>
      </c>
    </row>
    <row r="67" spans="1:8" x14ac:dyDescent="0.25">
      <c r="A67" s="13">
        <f t="shared" si="4"/>
        <v>53</v>
      </c>
      <c r="B67" s="51">
        <f t="shared" ca="1" si="4"/>
        <v>43460</v>
      </c>
      <c r="C67" s="97"/>
      <c r="D67" s="15">
        <f t="shared" si="1"/>
        <v>0</v>
      </c>
      <c r="E67" s="15">
        <f t="shared" si="2"/>
        <v>0</v>
      </c>
      <c r="F67" s="84">
        <f t="shared" ca="1" si="5"/>
        <v>0</v>
      </c>
      <c r="G67" s="80" t="str">
        <f t="shared" si="3"/>
        <v/>
      </c>
      <c r="H67" s="53" t="str">
        <f t="shared" si="6"/>
        <v xml:space="preserve"> </v>
      </c>
    </row>
    <row r="68" spans="1:8" x14ac:dyDescent="0.25">
      <c r="A68" s="13">
        <f t="shared" si="4"/>
        <v>54</v>
      </c>
      <c r="B68" s="51">
        <f t="shared" ca="1" si="4"/>
        <v>43461</v>
      </c>
      <c r="C68" s="97"/>
      <c r="D68" s="15">
        <f t="shared" si="1"/>
        <v>0</v>
      </c>
      <c r="E68" s="15">
        <f t="shared" si="2"/>
        <v>0</v>
      </c>
      <c r="F68" s="84">
        <f t="shared" ca="1" si="5"/>
        <v>0</v>
      </c>
      <c r="G68" s="80" t="str">
        <f t="shared" si="3"/>
        <v/>
      </c>
      <c r="H68" s="53" t="str">
        <f t="shared" si="6"/>
        <v xml:space="preserve"> </v>
      </c>
    </row>
    <row r="69" spans="1:8" x14ac:dyDescent="0.25">
      <c r="A69" s="13">
        <f t="shared" si="4"/>
        <v>55</v>
      </c>
      <c r="B69" s="51">
        <f t="shared" ca="1" si="4"/>
        <v>43462</v>
      </c>
      <c r="C69" s="97"/>
      <c r="D69" s="15">
        <f t="shared" si="1"/>
        <v>0</v>
      </c>
      <c r="E69" s="15">
        <f t="shared" si="2"/>
        <v>0</v>
      </c>
      <c r="F69" s="84">
        <f t="shared" ca="1" si="5"/>
        <v>0</v>
      </c>
      <c r="G69" s="80" t="str">
        <f t="shared" si="3"/>
        <v/>
      </c>
      <c r="H69" s="53" t="str">
        <f t="shared" si="6"/>
        <v xml:space="preserve"> </v>
      </c>
    </row>
    <row r="70" spans="1:8" x14ac:dyDescent="0.25">
      <c r="A70" s="13">
        <f t="shared" si="4"/>
        <v>56</v>
      </c>
      <c r="B70" s="51">
        <f t="shared" ca="1" si="4"/>
        <v>43463</v>
      </c>
      <c r="C70" s="97"/>
      <c r="D70" s="15">
        <f t="shared" si="1"/>
        <v>0</v>
      </c>
      <c r="E70" s="15">
        <f t="shared" si="2"/>
        <v>0</v>
      </c>
      <c r="F70" s="84">
        <f t="shared" ca="1" si="5"/>
        <v>0</v>
      </c>
      <c r="G70" s="80" t="str">
        <f t="shared" si="3"/>
        <v/>
      </c>
      <c r="H70" s="53" t="str">
        <f t="shared" si="6"/>
        <v xml:space="preserve"> </v>
      </c>
    </row>
    <row r="71" spans="1:8" x14ac:dyDescent="0.25">
      <c r="A71" s="13">
        <f t="shared" si="4"/>
        <v>57</v>
      </c>
      <c r="B71" s="51">
        <f t="shared" ca="1" si="4"/>
        <v>43464</v>
      </c>
      <c r="C71" s="97"/>
      <c r="D71" s="15">
        <f t="shared" si="1"/>
        <v>0</v>
      </c>
      <c r="E71" s="15">
        <f t="shared" si="2"/>
        <v>0</v>
      </c>
      <c r="F71" s="84">
        <f t="shared" ca="1" si="5"/>
        <v>0</v>
      </c>
      <c r="G71" s="80" t="str">
        <f t="shared" si="3"/>
        <v/>
      </c>
      <c r="H71" s="53" t="str">
        <f t="shared" si="6"/>
        <v xml:space="preserve"> </v>
      </c>
    </row>
    <row r="72" spans="1:8" x14ac:dyDescent="0.25">
      <c r="A72" s="13">
        <f t="shared" si="4"/>
        <v>58</v>
      </c>
      <c r="B72" s="51">
        <f t="shared" ca="1" si="4"/>
        <v>43465</v>
      </c>
      <c r="C72" s="97"/>
      <c r="D72" s="15">
        <f t="shared" si="1"/>
        <v>0</v>
      </c>
      <c r="E72" s="15">
        <f t="shared" si="2"/>
        <v>0</v>
      </c>
      <c r="F72" s="84">
        <f t="shared" ca="1" si="5"/>
        <v>0</v>
      </c>
      <c r="G72" s="80" t="str">
        <f t="shared" si="3"/>
        <v/>
      </c>
      <c r="H72" s="53" t="str">
        <f t="shared" si="6"/>
        <v xml:space="preserve"> </v>
      </c>
    </row>
    <row r="73" spans="1:8" x14ac:dyDescent="0.25">
      <c r="A73" s="13">
        <f t="shared" si="4"/>
        <v>59</v>
      </c>
      <c r="B73" s="51">
        <f t="shared" ca="1" si="4"/>
        <v>43466</v>
      </c>
      <c r="C73" s="97"/>
      <c r="D73" s="15">
        <f t="shared" si="1"/>
        <v>0</v>
      </c>
      <c r="E73" s="15">
        <f t="shared" si="2"/>
        <v>0</v>
      </c>
      <c r="F73" s="84">
        <f t="shared" ca="1" si="5"/>
        <v>0</v>
      </c>
      <c r="G73" s="80" t="str">
        <f t="shared" si="3"/>
        <v/>
      </c>
      <c r="H73" s="53" t="str">
        <f t="shared" si="6"/>
        <v xml:space="preserve"> </v>
      </c>
    </row>
    <row r="74" spans="1:8" x14ac:dyDescent="0.25">
      <c r="A74" s="13">
        <f t="shared" si="4"/>
        <v>60</v>
      </c>
      <c r="B74" s="51">
        <f t="shared" ca="1" si="4"/>
        <v>43467</v>
      </c>
      <c r="C74" s="97"/>
      <c r="D74" s="15">
        <f t="shared" si="1"/>
        <v>0</v>
      </c>
      <c r="E74" s="15">
        <f t="shared" si="2"/>
        <v>0</v>
      </c>
      <c r="F74" s="84">
        <f t="shared" ca="1" si="5"/>
        <v>0</v>
      </c>
      <c r="G74" s="80" t="str">
        <f t="shared" si="3"/>
        <v/>
      </c>
      <c r="H74" s="53" t="str">
        <f t="shared" si="6"/>
        <v xml:space="preserve"> </v>
      </c>
    </row>
    <row r="75" spans="1:8" x14ac:dyDescent="0.25">
      <c r="A75" s="13">
        <f t="shared" si="4"/>
        <v>61</v>
      </c>
      <c r="B75" s="51">
        <f t="shared" ca="1" si="4"/>
        <v>43468</v>
      </c>
      <c r="C75" s="97"/>
      <c r="D75" s="15">
        <f t="shared" si="1"/>
        <v>0</v>
      </c>
      <c r="E75" s="15">
        <f t="shared" si="2"/>
        <v>0</v>
      </c>
      <c r="F75" s="84">
        <f t="shared" ca="1" si="5"/>
        <v>0</v>
      </c>
      <c r="G75" s="80" t="str">
        <f t="shared" si="3"/>
        <v/>
      </c>
      <c r="H75" s="53" t="str">
        <f t="shared" si="6"/>
        <v xml:space="preserve"> </v>
      </c>
    </row>
    <row r="76" spans="1:8" x14ac:dyDescent="0.25">
      <c r="A76" s="13">
        <f t="shared" si="4"/>
        <v>62</v>
      </c>
      <c r="B76" s="51">
        <f t="shared" ca="1" si="4"/>
        <v>43469</v>
      </c>
      <c r="C76" s="97"/>
      <c r="D76" s="15">
        <f t="shared" si="1"/>
        <v>0</v>
      </c>
      <c r="E76" s="15">
        <f t="shared" si="2"/>
        <v>0</v>
      </c>
      <c r="F76" s="84">
        <f t="shared" ca="1" si="5"/>
        <v>0</v>
      </c>
      <c r="G76" s="80" t="str">
        <f t="shared" si="3"/>
        <v/>
      </c>
      <c r="H76" s="53" t="str">
        <f t="shared" si="6"/>
        <v xml:space="preserve"> </v>
      </c>
    </row>
    <row r="77" spans="1:8" x14ac:dyDescent="0.25">
      <c r="A77" s="13">
        <f t="shared" si="4"/>
        <v>63</v>
      </c>
      <c r="B77" s="51">
        <f t="shared" ca="1" si="4"/>
        <v>43470</v>
      </c>
      <c r="C77" s="97"/>
      <c r="D77" s="15">
        <f t="shared" si="1"/>
        <v>0</v>
      </c>
      <c r="E77" s="15">
        <f t="shared" si="2"/>
        <v>0</v>
      </c>
      <c r="F77" s="84">
        <f t="shared" ca="1" si="5"/>
        <v>0</v>
      </c>
      <c r="G77" s="80" t="str">
        <f t="shared" si="3"/>
        <v/>
      </c>
      <c r="H77" s="53" t="str">
        <f t="shared" si="6"/>
        <v xml:space="preserve"> </v>
      </c>
    </row>
    <row r="78" spans="1:8" x14ac:dyDescent="0.25">
      <c r="A78" s="13">
        <f t="shared" si="4"/>
        <v>64</v>
      </c>
      <c r="B78" s="51">
        <f t="shared" ca="1" si="4"/>
        <v>43471</v>
      </c>
      <c r="C78" s="97"/>
      <c r="D78" s="15">
        <f t="shared" si="1"/>
        <v>0</v>
      </c>
      <c r="E78" s="15">
        <f t="shared" si="2"/>
        <v>0</v>
      </c>
      <c r="F78" s="84">
        <f t="shared" ca="1" si="5"/>
        <v>0</v>
      </c>
      <c r="G78" s="80" t="str">
        <f t="shared" si="3"/>
        <v/>
      </c>
      <c r="H78" s="53" t="str">
        <f t="shared" si="6"/>
        <v xml:space="preserve"> </v>
      </c>
    </row>
    <row r="79" spans="1:8" x14ac:dyDescent="0.25">
      <c r="A79" s="13">
        <f t="shared" si="4"/>
        <v>65</v>
      </c>
      <c r="B79" s="51">
        <f t="shared" ca="1" si="4"/>
        <v>43472</v>
      </c>
      <c r="C79" s="97"/>
      <c r="D79" s="15">
        <f t="shared" si="1"/>
        <v>0</v>
      </c>
      <c r="E79" s="15">
        <f t="shared" si="2"/>
        <v>0</v>
      </c>
      <c r="F79" s="84">
        <f t="shared" ca="1" si="5"/>
        <v>0</v>
      </c>
      <c r="G79" s="80" t="str">
        <f t="shared" si="3"/>
        <v/>
      </c>
      <c r="H79" s="53" t="str">
        <f t="shared" si="6"/>
        <v xml:space="preserve"> </v>
      </c>
    </row>
    <row r="80" spans="1:8" x14ac:dyDescent="0.25">
      <c r="A80" s="13">
        <f t="shared" si="4"/>
        <v>66</v>
      </c>
      <c r="B80" s="51">
        <f t="shared" ca="1" si="4"/>
        <v>43473</v>
      </c>
      <c r="C80" s="97"/>
      <c r="D80" s="15">
        <f t="shared" ref="D80:D104" si="7">IF(ISBLANK(C80),,C80-C79)</f>
        <v>0</v>
      </c>
      <c r="E80" s="15">
        <f t="shared" ref="E80:E104" si="8">IF(ISBLANK(C80),,C80-C$5)</f>
        <v>0</v>
      </c>
      <c r="F80" s="84">
        <f t="shared" ca="1" si="5"/>
        <v>0</v>
      </c>
      <c r="G80" s="80" t="str">
        <f t="shared" ref="G80:G104" si="9">IF(ISBLANK(C80),"",INT((F80-C80)))</f>
        <v/>
      </c>
      <c r="H80" s="53" t="str">
        <f t="shared" si="6"/>
        <v xml:space="preserve"> </v>
      </c>
    </row>
    <row r="81" spans="1:8" x14ac:dyDescent="0.25">
      <c r="A81" s="13">
        <f t="shared" ref="A81:B104" si="10">A80+1</f>
        <v>67</v>
      </c>
      <c r="B81" s="51">
        <f t="shared" ca="1" si="10"/>
        <v>43474</v>
      </c>
      <c r="C81" s="97"/>
      <c r="D81" s="15">
        <f t="shared" si="7"/>
        <v>0</v>
      </c>
      <c r="E81" s="15">
        <f t="shared" si="8"/>
        <v>0</v>
      </c>
      <c r="F81" s="84">
        <f t="shared" ref="F81:F104" ca="1" si="11">IF(F80&gt;F$5,F80+C$9,0)</f>
        <v>0</v>
      </c>
      <c r="G81" s="80" t="str">
        <f t="shared" si="9"/>
        <v/>
      </c>
      <c r="H81" s="53" t="str">
        <f t="shared" si="6"/>
        <v xml:space="preserve"> </v>
      </c>
    </row>
    <row r="82" spans="1:8" x14ac:dyDescent="0.25">
      <c r="A82" s="13">
        <f t="shared" si="10"/>
        <v>68</v>
      </c>
      <c r="B82" s="51">
        <f t="shared" ca="1" si="10"/>
        <v>43475</v>
      </c>
      <c r="C82" s="97"/>
      <c r="D82" s="15">
        <f t="shared" si="7"/>
        <v>0</v>
      </c>
      <c r="E82" s="15">
        <f t="shared" si="8"/>
        <v>0</v>
      </c>
      <c r="F82" s="84">
        <f t="shared" ca="1" si="11"/>
        <v>0</v>
      </c>
      <c r="G82" s="80" t="str">
        <f t="shared" si="9"/>
        <v/>
      </c>
      <c r="H82" s="53" t="str">
        <f t="shared" si="6"/>
        <v xml:space="preserve"> </v>
      </c>
    </row>
    <row r="83" spans="1:8" x14ac:dyDescent="0.25">
      <c r="A83" s="13">
        <f t="shared" si="10"/>
        <v>69</v>
      </c>
      <c r="B83" s="51">
        <f t="shared" ca="1" si="10"/>
        <v>43476</v>
      </c>
      <c r="C83" s="97"/>
      <c r="D83" s="15">
        <f t="shared" si="7"/>
        <v>0</v>
      </c>
      <c r="E83" s="15">
        <f t="shared" si="8"/>
        <v>0</v>
      </c>
      <c r="F83" s="84">
        <f t="shared" ca="1" si="11"/>
        <v>0</v>
      </c>
      <c r="G83" s="80" t="str">
        <f t="shared" si="9"/>
        <v/>
      </c>
      <c r="H83" s="53" t="str">
        <f t="shared" si="6"/>
        <v xml:space="preserve"> </v>
      </c>
    </row>
    <row r="84" spans="1:8" x14ac:dyDescent="0.25">
      <c r="A84" s="13">
        <f t="shared" si="10"/>
        <v>70</v>
      </c>
      <c r="B84" s="51">
        <f t="shared" ca="1" si="10"/>
        <v>43477</v>
      </c>
      <c r="C84" s="97"/>
      <c r="D84" s="15">
        <f t="shared" si="7"/>
        <v>0</v>
      </c>
      <c r="E84" s="15">
        <f t="shared" si="8"/>
        <v>0</v>
      </c>
      <c r="F84" s="84">
        <f t="shared" ca="1" si="11"/>
        <v>0</v>
      </c>
      <c r="G84" s="80" t="str">
        <f t="shared" si="9"/>
        <v/>
      </c>
      <c r="H84" s="53" t="str">
        <f t="shared" si="6"/>
        <v xml:space="preserve"> </v>
      </c>
    </row>
    <row r="85" spans="1:8" x14ac:dyDescent="0.25">
      <c r="A85" s="13">
        <f t="shared" si="10"/>
        <v>71</v>
      </c>
      <c r="B85" s="51">
        <f t="shared" ca="1" si="10"/>
        <v>43478</v>
      </c>
      <c r="C85" s="97"/>
      <c r="D85" s="15">
        <f t="shared" si="7"/>
        <v>0</v>
      </c>
      <c r="E85" s="15">
        <f t="shared" si="8"/>
        <v>0</v>
      </c>
      <c r="F85" s="84">
        <f t="shared" ca="1" si="11"/>
        <v>0</v>
      </c>
      <c r="G85" s="80" t="str">
        <f t="shared" si="9"/>
        <v/>
      </c>
      <c r="H85" s="53" t="str">
        <f t="shared" si="6"/>
        <v xml:space="preserve"> </v>
      </c>
    </row>
    <row r="86" spans="1:8" x14ac:dyDescent="0.25">
      <c r="A86" s="13">
        <f t="shared" si="10"/>
        <v>72</v>
      </c>
      <c r="B86" s="51">
        <f t="shared" ca="1" si="10"/>
        <v>43479</v>
      </c>
      <c r="C86" s="97"/>
      <c r="D86" s="15">
        <f t="shared" si="7"/>
        <v>0</v>
      </c>
      <c r="E86" s="15">
        <f t="shared" si="8"/>
        <v>0</v>
      </c>
      <c r="F86" s="84">
        <f t="shared" ca="1" si="11"/>
        <v>0</v>
      </c>
      <c r="G86" s="80" t="str">
        <f t="shared" si="9"/>
        <v/>
      </c>
      <c r="H86" s="53" t="str">
        <f t="shared" si="6"/>
        <v xml:space="preserve"> </v>
      </c>
    </row>
    <row r="87" spans="1:8" x14ac:dyDescent="0.25">
      <c r="A87" s="13">
        <f t="shared" si="10"/>
        <v>73</v>
      </c>
      <c r="B87" s="51">
        <f t="shared" ca="1" si="10"/>
        <v>43480</v>
      </c>
      <c r="C87" s="97"/>
      <c r="D87" s="15">
        <f t="shared" si="7"/>
        <v>0</v>
      </c>
      <c r="E87" s="15">
        <f t="shared" si="8"/>
        <v>0</v>
      </c>
      <c r="F87" s="84">
        <f t="shared" ca="1" si="11"/>
        <v>0</v>
      </c>
      <c r="G87" s="80" t="str">
        <f t="shared" si="9"/>
        <v/>
      </c>
      <c r="H87" s="53" t="str">
        <f t="shared" si="6"/>
        <v xml:space="preserve"> </v>
      </c>
    </row>
    <row r="88" spans="1:8" x14ac:dyDescent="0.25">
      <c r="A88" s="13">
        <f t="shared" si="10"/>
        <v>74</v>
      </c>
      <c r="B88" s="51">
        <f t="shared" ca="1" si="10"/>
        <v>43481</v>
      </c>
      <c r="C88" s="97"/>
      <c r="D88" s="15">
        <f t="shared" si="7"/>
        <v>0</v>
      </c>
      <c r="E88" s="15">
        <f t="shared" si="8"/>
        <v>0</v>
      </c>
      <c r="F88" s="84">
        <f t="shared" ca="1" si="11"/>
        <v>0</v>
      </c>
      <c r="G88" s="80" t="str">
        <f t="shared" si="9"/>
        <v/>
      </c>
      <c r="H88" s="53" t="str">
        <f t="shared" si="6"/>
        <v xml:space="preserve"> </v>
      </c>
    </row>
    <row r="89" spans="1:8" x14ac:dyDescent="0.25">
      <c r="A89" s="13">
        <f t="shared" si="10"/>
        <v>75</v>
      </c>
      <c r="B89" s="51">
        <f t="shared" ca="1" si="10"/>
        <v>43482</v>
      </c>
      <c r="C89" s="97"/>
      <c r="D89" s="15">
        <f t="shared" si="7"/>
        <v>0</v>
      </c>
      <c r="E89" s="15">
        <f t="shared" si="8"/>
        <v>0</v>
      </c>
      <c r="F89" s="84">
        <f t="shared" ca="1" si="11"/>
        <v>0</v>
      </c>
      <c r="G89" s="80" t="str">
        <f t="shared" si="9"/>
        <v/>
      </c>
      <c r="H89" s="53" t="str">
        <f t="shared" si="6"/>
        <v xml:space="preserve"> </v>
      </c>
    </row>
    <row r="90" spans="1:8" x14ac:dyDescent="0.25">
      <c r="A90" s="13">
        <f t="shared" si="10"/>
        <v>76</v>
      </c>
      <c r="B90" s="51">
        <f t="shared" ca="1" si="10"/>
        <v>43483</v>
      </c>
      <c r="C90" s="97"/>
      <c r="D90" s="15">
        <f t="shared" si="7"/>
        <v>0</v>
      </c>
      <c r="E90" s="15">
        <f t="shared" si="8"/>
        <v>0</v>
      </c>
      <c r="F90" s="84">
        <f t="shared" ca="1" si="11"/>
        <v>0</v>
      </c>
      <c r="G90" s="80" t="str">
        <f t="shared" si="9"/>
        <v/>
      </c>
      <c r="H90" s="53" t="str">
        <f t="shared" si="6"/>
        <v xml:space="preserve"> </v>
      </c>
    </row>
    <row r="91" spans="1:8" x14ac:dyDescent="0.25">
      <c r="A91" s="13">
        <f t="shared" si="10"/>
        <v>77</v>
      </c>
      <c r="B91" s="51">
        <f t="shared" ca="1" si="10"/>
        <v>43484</v>
      </c>
      <c r="C91" s="97"/>
      <c r="D91" s="15">
        <f t="shared" si="7"/>
        <v>0</v>
      </c>
      <c r="E91" s="15">
        <f t="shared" si="8"/>
        <v>0</v>
      </c>
      <c r="F91" s="84">
        <f t="shared" ca="1" si="11"/>
        <v>0</v>
      </c>
      <c r="G91" s="80" t="str">
        <f t="shared" si="9"/>
        <v/>
      </c>
      <c r="H91" s="53" t="str">
        <f t="shared" si="6"/>
        <v xml:space="preserve"> </v>
      </c>
    </row>
    <row r="92" spans="1:8" x14ac:dyDescent="0.25">
      <c r="A92" s="13">
        <f t="shared" si="10"/>
        <v>78</v>
      </c>
      <c r="B92" s="51">
        <f t="shared" ca="1" si="10"/>
        <v>43485</v>
      </c>
      <c r="C92" s="97"/>
      <c r="D92" s="15">
        <f t="shared" si="7"/>
        <v>0</v>
      </c>
      <c r="E92" s="15">
        <f t="shared" si="8"/>
        <v>0</v>
      </c>
      <c r="F92" s="84">
        <f t="shared" ca="1" si="11"/>
        <v>0</v>
      </c>
      <c r="G92" s="80" t="str">
        <f t="shared" si="9"/>
        <v/>
      </c>
      <c r="H92" s="53" t="str">
        <f t="shared" si="6"/>
        <v xml:space="preserve"> </v>
      </c>
    </row>
    <row r="93" spans="1:8" x14ac:dyDescent="0.25">
      <c r="A93" s="13">
        <f t="shared" si="10"/>
        <v>79</v>
      </c>
      <c r="B93" s="51">
        <f t="shared" ca="1" si="10"/>
        <v>43486</v>
      </c>
      <c r="C93" s="97"/>
      <c r="D93" s="15">
        <f t="shared" si="7"/>
        <v>0</v>
      </c>
      <c r="E93" s="15">
        <f t="shared" si="8"/>
        <v>0</v>
      </c>
      <c r="F93" s="84">
        <f t="shared" ca="1" si="11"/>
        <v>0</v>
      </c>
      <c r="G93" s="80" t="str">
        <f t="shared" si="9"/>
        <v/>
      </c>
      <c r="H93" s="53" t="str">
        <f t="shared" si="6"/>
        <v xml:space="preserve"> </v>
      </c>
    </row>
    <row r="94" spans="1:8" x14ac:dyDescent="0.25">
      <c r="A94" s="13">
        <f t="shared" si="10"/>
        <v>80</v>
      </c>
      <c r="B94" s="51">
        <f t="shared" ca="1" si="10"/>
        <v>43487</v>
      </c>
      <c r="C94" s="97"/>
      <c r="D94" s="15">
        <f t="shared" si="7"/>
        <v>0</v>
      </c>
      <c r="E94" s="15">
        <f t="shared" si="8"/>
        <v>0</v>
      </c>
      <c r="F94" s="84">
        <f t="shared" ca="1" si="11"/>
        <v>0</v>
      </c>
      <c r="G94" s="80" t="str">
        <f t="shared" si="9"/>
        <v/>
      </c>
      <c r="H94" s="53" t="str">
        <f t="shared" si="6"/>
        <v xml:space="preserve"> </v>
      </c>
    </row>
    <row r="95" spans="1:8" x14ac:dyDescent="0.25">
      <c r="A95" s="13">
        <f t="shared" si="10"/>
        <v>81</v>
      </c>
      <c r="B95" s="51">
        <f t="shared" ca="1" si="10"/>
        <v>43488</v>
      </c>
      <c r="C95" s="97"/>
      <c r="D95" s="15">
        <f t="shared" si="7"/>
        <v>0</v>
      </c>
      <c r="E95" s="15">
        <f t="shared" si="8"/>
        <v>0</v>
      </c>
      <c r="F95" s="84">
        <f t="shared" ca="1" si="11"/>
        <v>0</v>
      </c>
      <c r="G95" s="80" t="str">
        <f t="shared" si="9"/>
        <v/>
      </c>
      <c r="H95" s="53" t="str">
        <f t="shared" si="6"/>
        <v xml:space="preserve"> </v>
      </c>
    </row>
    <row r="96" spans="1:8" x14ac:dyDescent="0.25">
      <c r="A96" s="13">
        <f t="shared" si="10"/>
        <v>82</v>
      </c>
      <c r="B96" s="51">
        <f t="shared" ca="1" si="10"/>
        <v>43489</v>
      </c>
      <c r="C96" s="97"/>
      <c r="D96" s="15">
        <f t="shared" si="7"/>
        <v>0</v>
      </c>
      <c r="E96" s="15">
        <f t="shared" si="8"/>
        <v>0</v>
      </c>
      <c r="F96" s="84">
        <f t="shared" ca="1" si="11"/>
        <v>0</v>
      </c>
      <c r="G96" s="80" t="str">
        <f t="shared" si="9"/>
        <v/>
      </c>
      <c r="H96" s="53" t="str">
        <f t="shared" si="6"/>
        <v xml:space="preserve"> </v>
      </c>
    </row>
    <row r="97" spans="1:8" x14ac:dyDescent="0.25">
      <c r="A97" s="13">
        <f t="shared" si="10"/>
        <v>83</v>
      </c>
      <c r="B97" s="51">
        <f t="shared" ca="1" si="10"/>
        <v>43490</v>
      </c>
      <c r="C97" s="97"/>
      <c r="D97" s="15">
        <f t="shared" si="7"/>
        <v>0</v>
      </c>
      <c r="E97" s="15">
        <f t="shared" si="8"/>
        <v>0</v>
      </c>
      <c r="F97" s="84">
        <f t="shared" ca="1" si="11"/>
        <v>0</v>
      </c>
      <c r="G97" s="80" t="str">
        <f t="shared" si="9"/>
        <v/>
      </c>
      <c r="H97" s="53" t="str">
        <f t="shared" si="6"/>
        <v xml:space="preserve"> </v>
      </c>
    </row>
    <row r="98" spans="1:8" x14ac:dyDescent="0.25">
      <c r="A98" s="13">
        <f t="shared" si="10"/>
        <v>84</v>
      </c>
      <c r="B98" s="51">
        <f t="shared" ca="1" si="10"/>
        <v>43491</v>
      </c>
      <c r="C98" s="97"/>
      <c r="D98" s="15">
        <f t="shared" si="7"/>
        <v>0</v>
      </c>
      <c r="E98" s="15">
        <f t="shared" si="8"/>
        <v>0</v>
      </c>
      <c r="F98" s="84">
        <f t="shared" ca="1" si="11"/>
        <v>0</v>
      </c>
      <c r="G98" s="80" t="str">
        <f t="shared" si="9"/>
        <v/>
      </c>
      <c r="H98" s="53" t="str">
        <f t="shared" si="6"/>
        <v xml:space="preserve"> </v>
      </c>
    </row>
    <row r="99" spans="1:8" x14ac:dyDescent="0.25">
      <c r="A99" s="13">
        <f t="shared" si="10"/>
        <v>85</v>
      </c>
      <c r="B99" s="51">
        <f t="shared" ca="1" si="10"/>
        <v>43492</v>
      </c>
      <c r="C99" s="97"/>
      <c r="D99" s="15">
        <f t="shared" si="7"/>
        <v>0</v>
      </c>
      <c r="E99" s="15">
        <f t="shared" si="8"/>
        <v>0</v>
      </c>
      <c r="F99" s="84">
        <f t="shared" ca="1" si="11"/>
        <v>0</v>
      </c>
      <c r="G99" s="80" t="str">
        <f t="shared" si="9"/>
        <v/>
      </c>
      <c r="H99" s="53" t="str">
        <f t="shared" si="6"/>
        <v xml:space="preserve"> </v>
      </c>
    </row>
    <row r="100" spans="1:8" x14ac:dyDescent="0.25">
      <c r="A100" s="13">
        <f t="shared" si="10"/>
        <v>86</v>
      </c>
      <c r="B100" s="51">
        <f t="shared" ca="1" si="10"/>
        <v>43493</v>
      </c>
      <c r="C100" s="97"/>
      <c r="D100" s="15">
        <f t="shared" si="7"/>
        <v>0</v>
      </c>
      <c r="E100" s="15">
        <f t="shared" si="8"/>
        <v>0</v>
      </c>
      <c r="F100" s="84">
        <f t="shared" ca="1" si="11"/>
        <v>0</v>
      </c>
      <c r="G100" s="80" t="str">
        <f t="shared" si="9"/>
        <v/>
      </c>
      <c r="H100" s="53" t="str">
        <f t="shared" si="6"/>
        <v xml:space="preserve"> </v>
      </c>
    </row>
    <row r="101" spans="1:8" x14ac:dyDescent="0.25">
      <c r="A101" s="13">
        <f t="shared" si="10"/>
        <v>87</v>
      </c>
      <c r="B101" s="51">
        <f t="shared" ca="1" si="10"/>
        <v>43494</v>
      </c>
      <c r="C101" s="97"/>
      <c r="D101" s="15">
        <f t="shared" si="7"/>
        <v>0</v>
      </c>
      <c r="E101" s="15">
        <f t="shared" si="8"/>
        <v>0</v>
      </c>
      <c r="F101" s="84">
        <f t="shared" ca="1" si="11"/>
        <v>0</v>
      </c>
      <c r="G101" s="80" t="str">
        <f t="shared" si="9"/>
        <v/>
      </c>
      <c r="H101" s="53" t="str">
        <f t="shared" si="6"/>
        <v xml:space="preserve"> </v>
      </c>
    </row>
    <row r="102" spans="1:8" x14ac:dyDescent="0.25">
      <c r="A102" s="13">
        <f t="shared" si="10"/>
        <v>88</v>
      </c>
      <c r="B102" s="51">
        <f t="shared" ca="1" si="10"/>
        <v>43495</v>
      </c>
      <c r="C102" s="97"/>
      <c r="D102" s="15">
        <f t="shared" si="7"/>
        <v>0</v>
      </c>
      <c r="E102" s="15">
        <f t="shared" si="8"/>
        <v>0</v>
      </c>
      <c r="F102" s="84">
        <f t="shared" ca="1" si="11"/>
        <v>0</v>
      </c>
      <c r="G102" s="80" t="str">
        <f t="shared" si="9"/>
        <v/>
      </c>
      <c r="H102" s="53" t="str">
        <f t="shared" si="6"/>
        <v xml:space="preserve"> </v>
      </c>
    </row>
    <row r="103" spans="1:8" x14ac:dyDescent="0.25">
      <c r="A103" s="13">
        <f t="shared" si="10"/>
        <v>89</v>
      </c>
      <c r="B103" s="51">
        <f t="shared" ca="1" si="10"/>
        <v>43496</v>
      </c>
      <c r="C103" s="97"/>
      <c r="D103" s="15">
        <f t="shared" si="7"/>
        <v>0</v>
      </c>
      <c r="E103" s="15">
        <f t="shared" si="8"/>
        <v>0</v>
      </c>
      <c r="F103" s="84">
        <f t="shared" ca="1" si="11"/>
        <v>0</v>
      </c>
      <c r="G103" s="80" t="str">
        <f t="shared" si="9"/>
        <v/>
      </c>
      <c r="H103" s="53" t="str">
        <f t="shared" si="6"/>
        <v xml:space="preserve"> </v>
      </c>
    </row>
    <row r="104" spans="1:8" ht="15.75" thickBot="1" x14ac:dyDescent="0.3">
      <c r="A104" s="18">
        <f t="shared" si="10"/>
        <v>90</v>
      </c>
      <c r="B104" s="54">
        <f t="shared" ca="1" si="10"/>
        <v>43497</v>
      </c>
      <c r="C104" s="97"/>
      <c r="D104" s="20">
        <f t="shared" si="7"/>
        <v>0</v>
      </c>
      <c r="E104" s="20">
        <f t="shared" si="8"/>
        <v>0</v>
      </c>
      <c r="F104" s="99">
        <f t="shared" ca="1" si="11"/>
        <v>0</v>
      </c>
      <c r="G104" s="82" t="str">
        <f t="shared" si="9"/>
        <v/>
      </c>
      <c r="H104" s="56" t="str">
        <f t="shared" si="6"/>
        <v xml:space="preserve"> </v>
      </c>
    </row>
    <row r="105" spans="1:8" x14ac:dyDescent="0.25">
      <c r="B105" s="57"/>
      <c r="C105" s="57"/>
      <c r="D105" s="57"/>
      <c r="E105" s="57"/>
      <c r="F105" s="57"/>
      <c r="G105" s="57"/>
      <c r="H105" s="57"/>
    </row>
    <row r="106" spans="1:8" x14ac:dyDescent="0.25">
      <c r="B106" s="57"/>
      <c r="C106" s="57"/>
      <c r="D106" s="57"/>
      <c r="E106" s="57"/>
      <c r="F106" s="57"/>
      <c r="G106" s="57"/>
      <c r="H106" s="57"/>
    </row>
    <row r="107" spans="1:8" x14ac:dyDescent="0.25">
      <c r="B107" s="57"/>
      <c r="C107" s="57"/>
      <c r="D107" s="57"/>
      <c r="E107" s="57"/>
      <c r="F107" s="57"/>
      <c r="G107" s="57"/>
      <c r="H107" s="57"/>
    </row>
    <row r="108" spans="1:8" x14ac:dyDescent="0.25">
      <c r="B108" s="57"/>
      <c r="C108" s="57"/>
      <c r="D108" s="57"/>
      <c r="E108" s="57"/>
      <c r="F108" s="57"/>
      <c r="G108" s="57"/>
      <c r="H108" s="57"/>
    </row>
    <row r="109" spans="1:8" x14ac:dyDescent="0.25">
      <c r="B109" s="57"/>
      <c r="C109" s="57"/>
      <c r="D109" s="57"/>
      <c r="E109" s="57"/>
      <c r="F109" s="57"/>
      <c r="G109" s="57"/>
      <c r="H109" s="57"/>
    </row>
    <row r="110" spans="1:8" x14ac:dyDescent="0.25">
      <c r="B110" s="57"/>
      <c r="C110" s="57"/>
      <c r="D110" s="57"/>
      <c r="E110" s="57"/>
      <c r="F110" s="57"/>
      <c r="G110" s="57"/>
      <c r="H110" s="57"/>
    </row>
    <row r="111" spans="1:8" x14ac:dyDescent="0.25">
      <c r="B111" s="57"/>
      <c r="C111" s="57"/>
      <c r="D111" s="57"/>
      <c r="E111" s="57"/>
      <c r="F111" s="57"/>
      <c r="G111" s="57"/>
      <c r="H111" s="57"/>
    </row>
    <row r="112" spans="1:8" x14ac:dyDescent="0.25">
      <c r="B112" s="57"/>
      <c r="C112" s="57"/>
      <c r="D112" s="57"/>
      <c r="E112" s="57"/>
      <c r="F112" s="57"/>
      <c r="G112" s="57"/>
      <c r="H112" s="57"/>
    </row>
    <row r="113" spans="2:8" x14ac:dyDescent="0.25">
      <c r="B113" s="57"/>
      <c r="C113" s="57"/>
      <c r="D113" s="57"/>
      <c r="E113" s="57"/>
      <c r="F113" s="57"/>
      <c r="G113" s="57"/>
      <c r="H113" s="57"/>
    </row>
    <row r="114" spans="2:8" x14ac:dyDescent="0.25">
      <c r="B114" s="57"/>
      <c r="C114" s="57"/>
      <c r="D114" s="57"/>
      <c r="E114" s="57"/>
      <c r="F114" s="57"/>
      <c r="G114" s="57"/>
      <c r="H114" s="57"/>
    </row>
    <row r="115" spans="2:8" x14ac:dyDescent="0.25">
      <c r="B115" s="57"/>
      <c r="C115" s="57"/>
      <c r="D115" s="57"/>
      <c r="E115" s="57"/>
      <c r="F115" s="57"/>
      <c r="G115" s="57"/>
      <c r="H115" s="57"/>
    </row>
    <row r="116" spans="2:8" x14ac:dyDescent="0.25">
      <c r="B116" s="57"/>
      <c r="C116" s="57"/>
      <c r="D116" s="57"/>
      <c r="E116" s="57"/>
      <c r="F116" s="57"/>
      <c r="G116" s="57"/>
      <c r="H116" s="57"/>
    </row>
    <row r="117" spans="2:8" x14ac:dyDescent="0.25">
      <c r="B117" s="57"/>
      <c r="C117" s="57"/>
      <c r="D117" s="57"/>
      <c r="E117" s="57"/>
      <c r="F117" s="57"/>
      <c r="G117" s="57"/>
      <c r="H117" s="57"/>
    </row>
    <row r="118" spans="2:8" x14ac:dyDescent="0.25">
      <c r="B118" s="57"/>
      <c r="C118" s="57"/>
      <c r="D118" s="57"/>
      <c r="E118" s="57"/>
      <c r="F118" s="57"/>
      <c r="G118" s="57"/>
      <c r="H118" s="57"/>
    </row>
    <row r="119" spans="2:8" x14ac:dyDescent="0.25">
      <c r="B119" s="57"/>
      <c r="C119" s="57"/>
      <c r="D119" s="57"/>
      <c r="E119" s="57"/>
      <c r="F119" s="57"/>
      <c r="G119" s="57"/>
      <c r="H119" s="57"/>
    </row>
    <row r="120" spans="2:8" x14ac:dyDescent="0.25">
      <c r="B120" s="57"/>
      <c r="C120" s="57"/>
      <c r="D120" s="57"/>
      <c r="E120" s="57"/>
      <c r="F120" s="57"/>
      <c r="G120" s="57"/>
      <c r="H120" s="57"/>
    </row>
    <row r="121" spans="2:8" x14ac:dyDescent="0.25">
      <c r="B121" s="57"/>
      <c r="C121" s="57"/>
      <c r="D121" s="57"/>
      <c r="E121" s="57"/>
      <c r="F121" s="57"/>
      <c r="G121" s="57"/>
      <c r="H121" s="57"/>
    </row>
    <row r="122" spans="2:8" x14ac:dyDescent="0.25">
      <c r="B122" s="57"/>
      <c r="C122" s="57"/>
      <c r="D122" s="57"/>
      <c r="E122" s="57"/>
      <c r="F122" s="57"/>
      <c r="G122" s="57"/>
      <c r="H122" s="57"/>
    </row>
    <row r="123" spans="2:8" x14ac:dyDescent="0.25">
      <c r="B123" s="57"/>
      <c r="C123" s="57"/>
      <c r="D123" s="57"/>
      <c r="E123" s="57"/>
      <c r="F123" s="57"/>
      <c r="G123" s="57"/>
      <c r="H123" s="57"/>
    </row>
    <row r="124" spans="2:8" x14ac:dyDescent="0.25">
      <c r="B124" s="57"/>
      <c r="C124" s="57"/>
      <c r="D124" s="57"/>
      <c r="E124" s="57"/>
      <c r="F124" s="57"/>
      <c r="G124" s="57"/>
      <c r="H124" s="57"/>
    </row>
    <row r="125" spans="2:8" x14ac:dyDescent="0.25">
      <c r="B125" s="57"/>
      <c r="C125" s="57"/>
      <c r="D125" s="57"/>
      <c r="E125" s="57"/>
      <c r="F125" s="57"/>
      <c r="G125" s="57"/>
      <c r="H125" s="57"/>
    </row>
    <row r="126" spans="2:8" x14ac:dyDescent="0.25">
      <c r="B126" s="57"/>
      <c r="C126" s="57"/>
      <c r="D126" s="57"/>
      <c r="E126" s="57"/>
      <c r="F126" s="57"/>
      <c r="G126" s="57"/>
      <c r="H126" s="57"/>
    </row>
    <row r="127" spans="2:8" x14ac:dyDescent="0.25">
      <c r="B127" s="57"/>
      <c r="C127" s="57"/>
      <c r="D127" s="57"/>
      <c r="E127" s="57"/>
      <c r="F127" s="57"/>
      <c r="G127" s="57"/>
      <c r="H127" s="57"/>
    </row>
    <row r="128" spans="2:8" x14ac:dyDescent="0.25">
      <c r="B128" s="57"/>
      <c r="C128" s="57"/>
      <c r="D128" s="57"/>
      <c r="E128" s="57"/>
      <c r="F128" s="57"/>
      <c r="G128" s="57"/>
      <c r="H128" s="57"/>
    </row>
    <row r="129" spans="2:8" x14ac:dyDescent="0.25">
      <c r="B129" s="57"/>
      <c r="C129" s="57"/>
      <c r="D129" s="57"/>
      <c r="E129" s="57"/>
      <c r="F129" s="57"/>
      <c r="G129" s="57"/>
      <c r="H129" s="57"/>
    </row>
    <row r="130" spans="2:8" x14ac:dyDescent="0.25">
      <c r="B130" s="57"/>
      <c r="C130" s="57"/>
      <c r="D130" s="57"/>
      <c r="E130" s="57"/>
      <c r="F130" s="57"/>
      <c r="G130" s="57"/>
      <c r="H130" s="57"/>
    </row>
    <row r="131" spans="2:8" x14ac:dyDescent="0.25">
      <c r="B131" s="57"/>
      <c r="C131" s="57"/>
      <c r="D131" s="57"/>
      <c r="E131" s="57"/>
      <c r="F131" s="57"/>
      <c r="G131" s="57"/>
      <c r="H131" s="57"/>
    </row>
    <row r="132" spans="2:8" x14ac:dyDescent="0.25">
      <c r="B132" s="57"/>
      <c r="C132" s="57"/>
      <c r="D132" s="57"/>
      <c r="E132" s="57"/>
      <c r="F132" s="57"/>
      <c r="G132" s="57"/>
      <c r="H132" s="57"/>
    </row>
    <row r="133" spans="2:8" x14ac:dyDescent="0.25">
      <c r="B133" s="57"/>
      <c r="C133" s="57"/>
      <c r="D133" s="57"/>
      <c r="E133" s="57"/>
      <c r="F133" s="57"/>
      <c r="G133" s="57"/>
      <c r="H133" s="57"/>
    </row>
    <row r="134" spans="2:8" x14ac:dyDescent="0.25">
      <c r="B134" s="57"/>
      <c r="C134" s="57"/>
      <c r="D134" s="57"/>
      <c r="E134" s="57"/>
      <c r="F134" s="57"/>
      <c r="G134" s="57"/>
      <c r="H134" s="57"/>
    </row>
    <row r="135" spans="2:8" x14ac:dyDescent="0.25">
      <c r="B135" s="57"/>
      <c r="C135" s="57"/>
      <c r="D135" s="57"/>
      <c r="E135" s="57"/>
      <c r="F135" s="57"/>
      <c r="G135" s="57"/>
      <c r="H135" s="57"/>
    </row>
    <row r="136" spans="2:8" x14ac:dyDescent="0.25">
      <c r="B136" s="57"/>
      <c r="C136" s="57"/>
      <c r="D136" s="57"/>
      <c r="E136" s="57"/>
      <c r="F136" s="57"/>
      <c r="G136" s="57"/>
      <c r="H136" s="57"/>
    </row>
    <row r="137" spans="2:8" x14ac:dyDescent="0.25">
      <c r="B137" s="57"/>
      <c r="C137" s="57"/>
      <c r="D137" s="57"/>
      <c r="E137" s="57"/>
      <c r="F137" s="57"/>
      <c r="G137" s="57"/>
      <c r="H137" s="57"/>
    </row>
    <row r="138" spans="2:8" x14ac:dyDescent="0.25">
      <c r="B138" s="57"/>
      <c r="C138" s="57"/>
      <c r="D138" s="57"/>
      <c r="E138" s="57"/>
      <c r="F138" s="57"/>
      <c r="G138" s="57"/>
      <c r="H138" s="57"/>
    </row>
    <row r="139" spans="2:8" x14ac:dyDescent="0.25">
      <c r="B139" s="57"/>
      <c r="C139" s="57"/>
      <c r="D139" s="57"/>
      <c r="E139" s="57"/>
      <c r="F139" s="57"/>
      <c r="G139" s="57"/>
      <c r="H139" s="57"/>
    </row>
    <row r="140" spans="2:8" x14ac:dyDescent="0.25">
      <c r="B140" s="57"/>
      <c r="C140" s="57"/>
      <c r="D140" s="57"/>
      <c r="E140" s="57"/>
      <c r="F140" s="57"/>
      <c r="G140" s="57"/>
      <c r="H140" s="57"/>
    </row>
  </sheetData>
  <conditionalFormatting sqref="C7">
    <cfRule type="cellIs" dxfId="55" priority="26" operator="lessThan">
      <formula>18.5</formula>
    </cfRule>
    <cfRule type="cellIs" dxfId="54" priority="27" operator="between">
      <formula>25</formula>
      <formula>18.5</formula>
    </cfRule>
    <cfRule type="cellIs" dxfId="53" priority="28" operator="between">
      <formula>25</formula>
      <formula>30</formula>
    </cfRule>
    <cfRule type="cellIs" dxfId="52" priority="29" operator="greaterThan">
      <formula>30</formula>
    </cfRule>
  </conditionalFormatting>
  <conditionalFormatting sqref="C15">
    <cfRule type="cellIs" dxfId="51" priority="23" operator="equal">
      <formula>0</formula>
    </cfRule>
  </conditionalFormatting>
  <conditionalFormatting sqref="F7">
    <cfRule type="cellIs" dxfId="50" priority="19" operator="lessThan">
      <formula>18.5</formula>
    </cfRule>
    <cfRule type="cellIs" dxfId="49" priority="20" operator="between">
      <formula>25</formula>
      <formula>18.5</formula>
    </cfRule>
    <cfRule type="cellIs" dxfId="48" priority="21" operator="between">
      <formula>25</formula>
      <formula>30</formula>
    </cfRule>
    <cfRule type="cellIs" dxfId="47" priority="22" operator="greaterThan">
      <formula>30</formula>
    </cfRule>
  </conditionalFormatting>
  <conditionalFormatting sqref="D15:E104">
    <cfRule type="cellIs" dxfId="46" priority="8" stopIfTrue="1" operator="equal">
      <formula>0</formula>
    </cfRule>
    <cfRule type="cellIs" dxfId="45" priority="9" stopIfTrue="1" operator="lessThan">
      <formula>0</formula>
    </cfRule>
    <cfRule type="cellIs" dxfId="44" priority="10" stopIfTrue="1" operator="greaterThan">
      <formula>0</formula>
    </cfRule>
  </conditionalFormatting>
  <conditionalFormatting sqref="D15:E104">
    <cfRule type="expression" dxfId="43" priority="7">
      <formula>IF($C15=0,1,0)</formula>
    </cfRule>
  </conditionalFormatting>
  <conditionalFormatting sqref="B15:B104">
    <cfRule type="cellIs" dxfId="42" priority="6" operator="equal">
      <formula>TODAY()</formula>
    </cfRule>
  </conditionalFormatting>
  <conditionalFormatting sqref="H15:H104">
    <cfRule type="cellIs" dxfId="41" priority="1" operator="equal">
      <formula>" "</formula>
    </cfRule>
    <cfRule type="cellIs" dxfId="40" priority="2" operator="between">
      <formula>18.5</formula>
      <formula>25</formula>
    </cfRule>
    <cfRule type="cellIs" dxfId="39" priority="3" operator="between">
      <formula>25</formula>
      <formula>30</formula>
    </cfRule>
    <cfRule type="cellIs" dxfId="38" priority="4" operator="lessThan">
      <formula>18.5</formula>
    </cfRule>
    <cfRule type="cellIs" dxfId="37" priority="5" operator="greaterThan">
      <formula>30</formula>
    </cfRule>
  </conditionalFormatting>
  <hyperlinks>
    <hyperlink ref="F1" r:id="rId1" xr:uid="{00000000-0004-0000-0200-000000000000}"/>
  </hyperlinks>
  <pageMargins left="0.7" right="0.7" top="0.75" bottom="0.75" header="0.3" footer="0.3"/>
  <pageSetup paperSize="9" scale="86" orientation="portrait" horizontalDpi="0" verticalDpi="0" r:id="rId2"/>
  <colBreaks count="1" manualBreakCount="1">
    <brk id="9"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X140"/>
  <sheetViews>
    <sheetView zoomScaleNormal="100" workbookViewId="0">
      <selection activeCell="C7" sqref="C7"/>
    </sheetView>
  </sheetViews>
  <sheetFormatPr defaultRowHeight="15" x14ac:dyDescent="0.25"/>
  <cols>
    <col min="1" max="1" width="5.42578125" style="3" customWidth="1"/>
    <col min="2" max="2" width="14.28515625" style="3" customWidth="1"/>
    <col min="3" max="3" width="11.42578125" style="5" bestFit="1" customWidth="1"/>
    <col min="4" max="4" width="10.28515625" style="6" customWidth="1"/>
    <col min="5" max="5" width="14.28515625" style="3" customWidth="1"/>
    <col min="6" max="6" width="13.140625" style="4" customWidth="1"/>
    <col min="7" max="7" width="12.140625" style="3" customWidth="1"/>
    <col min="8" max="8" width="14.85546875" style="3" customWidth="1"/>
    <col min="9" max="16384" width="9.140625" style="3"/>
  </cols>
  <sheetData>
    <row r="1" spans="1:24" ht="21" x14ac:dyDescent="0.35">
      <c r="B1" s="1" t="s">
        <v>30</v>
      </c>
      <c r="F1" s="2" t="s">
        <v>31</v>
      </c>
      <c r="K1" s="1" t="s">
        <v>30</v>
      </c>
      <c r="L1" s="5"/>
      <c r="M1" s="6"/>
    </row>
    <row r="2" spans="1:24" ht="15.75" thickBot="1" x14ac:dyDescent="0.3">
      <c r="B2" s="3" t="s">
        <v>32</v>
      </c>
      <c r="K2" s="3" t="s">
        <v>32</v>
      </c>
      <c r="L2" s="5"/>
      <c r="M2" s="6"/>
    </row>
    <row r="3" spans="1:24" ht="15.75" thickBot="1" x14ac:dyDescent="0.3">
      <c r="B3" s="66" t="s">
        <v>50</v>
      </c>
      <c r="C3" s="67"/>
      <c r="D3" s="68"/>
      <c r="E3" s="95"/>
      <c r="F3" s="70"/>
      <c r="G3" s="69"/>
      <c r="H3" s="71"/>
    </row>
    <row r="4" spans="1:24" x14ac:dyDescent="0.25">
      <c r="B4" s="7" t="s">
        <v>1</v>
      </c>
      <c r="C4" s="8"/>
      <c r="D4" s="9"/>
      <c r="E4" s="10" t="s">
        <v>6</v>
      </c>
      <c r="F4" s="11"/>
      <c r="G4" s="10"/>
      <c r="H4" s="12" t="s">
        <v>4</v>
      </c>
      <c r="K4" s="3" t="s">
        <v>8</v>
      </c>
    </row>
    <row r="5" spans="1:24" x14ac:dyDescent="0.25">
      <c r="B5" s="13" t="s">
        <v>3</v>
      </c>
      <c r="C5" s="72">
        <v>85</v>
      </c>
      <c r="D5" s="15"/>
      <c r="E5" s="16" t="s">
        <v>70</v>
      </c>
      <c r="F5" s="72">
        <v>70</v>
      </c>
      <c r="G5" s="16"/>
      <c r="H5" s="77">
        <v>180</v>
      </c>
      <c r="K5" s="86" t="s">
        <v>10</v>
      </c>
      <c r="L5" s="3" t="s">
        <v>11</v>
      </c>
    </row>
    <row r="6" spans="1:24" x14ac:dyDescent="0.25">
      <c r="B6" s="13" t="s">
        <v>2</v>
      </c>
      <c r="C6" s="65">
        <v>43407</v>
      </c>
      <c r="D6" s="15"/>
      <c r="E6" s="16" t="s">
        <v>71</v>
      </c>
      <c r="F6" s="65">
        <f ca="1">TODAY()+50</f>
        <v>43458</v>
      </c>
      <c r="G6" s="104" t="str">
        <f ca="1">"total:"&amp;F6-C6</f>
        <v>total:51</v>
      </c>
      <c r="H6" s="17" t="s">
        <v>49</v>
      </c>
      <c r="K6" s="75" t="s">
        <v>12</v>
      </c>
      <c r="L6" s="3" t="s">
        <v>13</v>
      </c>
    </row>
    <row r="7" spans="1:24" ht="15.75" thickBot="1" x14ac:dyDescent="0.3">
      <c r="B7" s="18" t="s">
        <v>0</v>
      </c>
      <c r="C7" s="73">
        <f>IF(OR(ISBLANK(C5),ISERROR(C5/($H$5/100)^2))," --- ",C5/($H$5/100)^2)</f>
        <v>26.234567901234566</v>
      </c>
      <c r="D7" s="73"/>
      <c r="E7" s="74" t="s">
        <v>7</v>
      </c>
      <c r="F7" s="73">
        <f>IF(OR(ISBLANK(F5),ISERROR(F5/($H$5/100)^2))," --- ",F5/($H$5/100)^2)</f>
        <v>21.604938271604937</v>
      </c>
      <c r="G7" s="22"/>
      <c r="H7" s="23"/>
      <c r="K7" s="62" t="s">
        <v>14</v>
      </c>
      <c r="L7" s="3" t="s">
        <v>15</v>
      </c>
    </row>
    <row r="8" spans="1:24" x14ac:dyDescent="0.25">
      <c r="B8" s="24"/>
      <c r="C8" s="25"/>
      <c r="D8" s="26"/>
      <c r="E8" s="27"/>
      <c r="F8" s="28"/>
      <c r="G8" s="27"/>
      <c r="H8" s="29"/>
      <c r="K8" s="63" t="s">
        <v>17</v>
      </c>
      <c r="L8" s="3" t="s">
        <v>16</v>
      </c>
    </row>
    <row r="9" spans="1:24" x14ac:dyDescent="0.25">
      <c r="B9" s="24" t="s">
        <v>5</v>
      </c>
      <c r="C9" s="25">
        <f ca="1">-(C5-F5)/(F6-C6)*1000</f>
        <v>-294.11764705882354</v>
      </c>
      <c r="D9" s="30" t="s">
        <v>57</v>
      </c>
      <c r="E9" s="27"/>
      <c r="F9" s="59">
        <f ca="1">F10/7</f>
        <v>2264.7142857142858</v>
      </c>
      <c r="G9" s="27" t="s">
        <v>47</v>
      </c>
      <c r="H9" s="29"/>
    </row>
    <row r="10" spans="1:24" ht="15.75" thickBot="1" x14ac:dyDescent="0.3">
      <c r="B10" s="32" t="s">
        <v>19</v>
      </c>
      <c r="C10" s="33">
        <f ca="1">C9*7/1000</f>
        <v>-2.0588235294117649</v>
      </c>
      <c r="D10" s="34" t="s">
        <v>20</v>
      </c>
      <c r="E10" s="35"/>
      <c r="F10" s="36">
        <f ca="1">ABS(INT(C10*7700))</f>
        <v>15853</v>
      </c>
      <c r="G10" s="35" t="s">
        <v>48</v>
      </c>
      <c r="H10" s="37"/>
    </row>
    <row r="11" spans="1:24" x14ac:dyDescent="0.25">
      <c r="M11" s="38"/>
      <c r="N11" s="38"/>
      <c r="O11" s="38"/>
      <c r="P11" s="38"/>
      <c r="Q11" s="38"/>
      <c r="R11" s="38"/>
      <c r="S11" s="38"/>
      <c r="T11" s="38"/>
      <c r="U11" s="38"/>
      <c r="V11" s="38"/>
      <c r="W11" s="38"/>
      <c r="X11" s="39" t="s">
        <v>9</v>
      </c>
    </row>
    <row r="12" spans="1:24" x14ac:dyDescent="0.25">
      <c r="B12" s="3" t="s">
        <v>21</v>
      </c>
      <c r="V12" s="27"/>
      <c r="W12" s="27"/>
      <c r="X12" s="27"/>
    </row>
    <row r="13" spans="1:24" ht="15.75" thickBot="1" x14ac:dyDescent="0.3">
      <c r="V13" s="27"/>
      <c r="W13" s="27"/>
      <c r="X13" s="27"/>
    </row>
    <row r="14" spans="1:24" s="45" customFormat="1" ht="35.25" customHeight="1" thickBot="1" x14ac:dyDescent="0.3">
      <c r="A14" s="40" t="s">
        <v>24</v>
      </c>
      <c r="B14" s="41" t="s">
        <v>2</v>
      </c>
      <c r="C14" s="78" t="s">
        <v>3</v>
      </c>
      <c r="D14" s="42" t="s">
        <v>22</v>
      </c>
      <c r="E14" s="41" t="s">
        <v>23</v>
      </c>
      <c r="F14" s="41" t="s">
        <v>6</v>
      </c>
      <c r="G14" s="60" t="s">
        <v>52</v>
      </c>
      <c r="H14" s="79" t="s">
        <v>18</v>
      </c>
    </row>
    <row r="15" spans="1:24" x14ac:dyDescent="0.25">
      <c r="A15" s="87">
        <v>1</v>
      </c>
      <c r="B15" s="88">
        <f>C6</f>
        <v>43407</v>
      </c>
      <c r="C15" s="96">
        <f>C5</f>
        <v>85</v>
      </c>
      <c r="D15" s="89">
        <f>C15-C5</f>
        <v>0</v>
      </c>
      <c r="E15" s="89">
        <f>C15-C5</f>
        <v>0</v>
      </c>
      <c r="F15" s="89">
        <f>C15</f>
        <v>85</v>
      </c>
      <c r="G15" s="89">
        <f>IF(ISBLANK(C15),"",((F15-C15)))</f>
        <v>0</v>
      </c>
      <c r="H15" s="90">
        <f>IF(ISBLANK(C15)," ",C15/($H$5/100)^2)</f>
        <v>26.234567901234566</v>
      </c>
    </row>
    <row r="16" spans="1:24" x14ac:dyDescent="0.25">
      <c r="A16" s="13">
        <f>A15+1</f>
        <v>2</v>
      </c>
      <c r="B16" s="51">
        <f>B15+1</f>
        <v>43408</v>
      </c>
      <c r="C16" s="97"/>
      <c r="D16" s="81">
        <f t="shared" ref="D16:D80" si="0">IF(ISBLANK(C16),,C16-C15)</f>
        <v>0</v>
      </c>
      <c r="E16" s="81">
        <f t="shared" ref="E16:E20" si="1">IF(ISBLANK(C16),,C16-C$5)</f>
        <v>0</v>
      </c>
      <c r="F16" s="81">
        <f ca="1">IF(F15&gt;F$5,F15+C$9/1000,0)</f>
        <v>84.705882352941174</v>
      </c>
      <c r="G16" s="80" t="str">
        <f>IF(ISBLANK(C16),"",((F16-C16)))</f>
        <v/>
      </c>
      <c r="H16" s="53" t="str">
        <f t="shared" ref="H16:H79" si="2">IF(ISBLANK(C16)," ",C16/($H$5/100)^2)</f>
        <v xml:space="preserve"> </v>
      </c>
    </row>
    <row r="17" spans="1:8" x14ac:dyDescent="0.25">
      <c r="A17" s="13">
        <f t="shared" ref="A17:A80" si="3">A16+1</f>
        <v>3</v>
      </c>
      <c r="B17" s="51">
        <f t="shared" ref="B17:B80" si="4">B16+1</f>
        <v>43409</v>
      </c>
      <c r="C17" s="97"/>
      <c r="D17" s="81">
        <f t="shared" si="0"/>
        <v>0</v>
      </c>
      <c r="E17" s="81">
        <f t="shared" si="1"/>
        <v>0</v>
      </c>
      <c r="F17" s="81">
        <f t="shared" ref="F17:F44" ca="1" si="5">IF(F16&gt;F$5,F16+C$9/1000,0)</f>
        <v>84.411764705882348</v>
      </c>
      <c r="G17" s="80" t="str">
        <f t="shared" ref="G17:G80" si="6">IF(ISBLANK(C17),"",((F17-C17)))</f>
        <v/>
      </c>
      <c r="H17" s="53" t="str">
        <f t="shared" si="2"/>
        <v xml:space="preserve"> </v>
      </c>
    </row>
    <row r="18" spans="1:8" x14ac:dyDescent="0.25">
      <c r="A18" s="13">
        <f t="shared" si="3"/>
        <v>4</v>
      </c>
      <c r="B18" s="51">
        <f t="shared" si="4"/>
        <v>43410</v>
      </c>
      <c r="C18" s="97"/>
      <c r="D18" s="81">
        <f t="shared" si="0"/>
        <v>0</v>
      </c>
      <c r="E18" s="81">
        <f t="shared" si="1"/>
        <v>0</v>
      </c>
      <c r="F18" s="81">
        <f t="shared" ca="1" si="5"/>
        <v>84.117647058823522</v>
      </c>
      <c r="G18" s="80" t="str">
        <f t="shared" si="6"/>
        <v/>
      </c>
      <c r="H18" s="53" t="str">
        <f t="shared" si="2"/>
        <v xml:space="preserve"> </v>
      </c>
    </row>
    <row r="19" spans="1:8" x14ac:dyDescent="0.25">
      <c r="A19" s="13">
        <f t="shared" si="3"/>
        <v>5</v>
      </c>
      <c r="B19" s="51">
        <f t="shared" si="4"/>
        <v>43411</v>
      </c>
      <c r="C19" s="97"/>
      <c r="D19" s="81">
        <f t="shared" si="0"/>
        <v>0</v>
      </c>
      <c r="E19" s="81">
        <f t="shared" si="1"/>
        <v>0</v>
      </c>
      <c r="F19" s="81">
        <f t="shared" ca="1" si="5"/>
        <v>83.823529411764696</v>
      </c>
      <c r="G19" s="80" t="str">
        <f t="shared" si="6"/>
        <v/>
      </c>
      <c r="H19" s="53" t="str">
        <f t="shared" si="2"/>
        <v xml:space="preserve"> </v>
      </c>
    </row>
    <row r="20" spans="1:8" x14ac:dyDescent="0.25">
      <c r="A20" s="13">
        <f t="shared" si="3"/>
        <v>6</v>
      </c>
      <c r="B20" s="51">
        <f t="shared" si="4"/>
        <v>43412</v>
      </c>
      <c r="C20" s="97"/>
      <c r="D20" s="81">
        <f t="shared" si="0"/>
        <v>0</v>
      </c>
      <c r="E20" s="81">
        <f t="shared" si="1"/>
        <v>0</v>
      </c>
      <c r="F20" s="81">
        <f t="shared" ca="1" si="5"/>
        <v>83.52941176470587</v>
      </c>
      <c r="G20" s="80" t="str">
        <f t="shared" si="6"/>
        <v/>
      </c>
      <c r="H20" s="53" t="str">
        <f t="shared" si="2"/>
        <v xml:space="preserve"> </v>
      </c>
    </row>
    <row r="21" spans="1:8" x14ac:dyDescent="0.25">
      <c r="A21" s="13">
        <f t="shared" si="3"/>
        <v>7</v>
      </c>
      <c r="B21" s="51">
        <f t="shared" si="4"/>
        <v>43413</v>
      </c>
      <c r="C21" s="97"/>
      <c r="D21" s="81">
        <f t="shared" si="0"/>
        <v>0</v>
      </c>
      <c r="E21" s="81">
        <f t="shared" ref="E21:E80" si="7">IF(ISBLANK(C21),,C21-C$5)</f>
        <v>0</v>
      </c>
      <c r="F21" s="81">
        <f t="shared" ca="1" si="5"/>
        <v>83.235294117647044</v>
      </c>
      <c r="G21" s="80" t="str">
        <f t="shared" si="6"/>
        <v/>
      </c>
      <c r="H21" s="53" t="str">
        <f t="shared" si="2"/>
        <v xml:space="preserve"> </v>
      </c>
    </row>
    <row r="22" spans="1:8" x14ac:dyDescent="0.25">
      <c r="A22" s="13">
        <f t="shared" si="3"/>
        <v>8</v>
      </c>
      <c r="B22" s="51">
        <f t="shared" si="4"/>
        <v>43414</v>
      </c>
      <c r="C22" s="97"/>
      <c r="D22" s="81">
        <f t="shared" si="0"/>
        <v>0</v>
      </c>
      <c r="E22" s="81">
        <f t="shared" si="7"/>
        <v>0</v>
      </c>
      <c r="F22" s="81">
        <f t="shared" ca="1" si="5"/>
        <v>82.941176470588218</v>
      </c>
      <c r="G22" s="80" t="str">
        <f t="shared" si="6"/>
        <v/>
      </c>
      <c r="H22" s="53" t="str">
        <f t="shared" si="2"/>
        <v xml:space="preserve"> </v>
      </c>
    </row>
    <row r="23" spans="1:8" x14ac:dyDescent="0.25">
      <c r="A23" s="13">
        <f t="shared" si="3"/>
        <v>9</v>
      </c>
      <c r="B23" s="51">
        <f t="shared" si="4"/>
        <v>43415</v>
      </c>
      <c r="C23" s="97"/>
      <c r="D23" s="81">
        <f t="shared" si="0"/>
        <v>0</v>
      </c>
      <c r="E23" s="81">
        <f t="shared" si="7"/>
        <v>0</v>
      </c>
      <c r="F23" s="81">
        <f t="shared" ca="1" si="5"/>
        <v>82.647058823529392</v>
      </c>
      <c r="G23" s="80" t="str">
        <f t="shared" si="6"/>
        <v/>
      </c>
      <c r="H23" s="53" t="str">
        <f t="shared" si="2"/>
        <v xml:space="preserve"> </v>
      </c>
    </row>
    <row r="24" spans="1:8" x14ac:dyDescent="0.25">
      <c r="A24" s="13">
        <f t="shared" si="3"/>
        <v>10</v>
      </c>
      <c r="B24" s="51">
        <f t="shared" si="4"/>
        <v>43416</v>
      </c>
      <c r="C24" s="97"/>
      <c r="D24" s="81">
        <f t="shared" si="0"/>
        <v>0</v>
      </c>
      <c r="E24" s="81">
        <f t="shared" si="7"/>
        <v>0</v>
      </c>
      <c r="F24" s="81">
        <f t="shared" ca="1" si="5"/>
        <v>82.352941176470566</v>
      </c>
      <c r="G24" s="80" t="str">
        <f t="shared" si="6"/>
        <v/>
      </c>
      <c r="H24" s="53" t="str">
        <f t="shared" si="2"/>
        <v xml:space="preserve"> </v>
      </c>
    </row>
    <row r="25" spans="1:8" x14ac:dyDescent="0.25">
      <c r="A25" s="13">
        <f t="shared" si="3"/>
        <v>11</v>
      </c>
      <c r="B25" s="51">
        <f t="shared" si="4"/>
        <v>43417</v>
      </c>
      <c r="C25" s="97"/>
      <c r="D25" s="81">
        <f t="shared" si="0"/>
        <v>0</v>
      </c>
      <c r="E25" s="81">
        <f t="shared" si="7"/>
        <v>0</v>
      </c>
      <c r="F25" s="81">
        <f t="shared" ca="1" si="5"/>
        <v>82.05882352941174</v>
      </c>
      <c r="G25" s="80" t="str">
        <f t="shared" si="6"/>
        <v/>
      </c>
      <c r="H25" s="53" t="str">
        <f t="shared" si="2"/>
        <v xml:space="preserve"> </v>
      </c>
    </row>
    <row r="26" spans="1:8" x14ac:dyDescent="0.25">
      <c r="A26" s="13">
        <f t="shared" si="3"/>
        <v>12</v>
      </c>
      <c r="B26" s="51">
        <f t="shared" si="4"/>
        <v>43418</v>
      </c>
      <c r="C26" s="97"/>
      <c r="D26" s="81">
        <f t="shared" si="0"/>
        <v>0</v>
      </c>
      <c r="E26" s="81">
        <f t="shared" si="7"/>
        <v>0</v>
      </c>
      <c r="F26" s="81">
        <f t="shared" ca="1" si="5"/>
        <v>81.764705882352914</v>
      </c>
      <c r="G26" s="80" t="str">
        <f t="shared" si="6"/>
        <v/>
      </c>
      <c r="H26" s="53" t="str">
        <f t="shared" si="2"/>
        <v xml:space="preserve"> </v>
      </c>
    </row>
    <row r="27" spans="1:8" x14ac:dyDescent="0.25">
      <c r="A27" s="13">
        <f t="shared" si="3"/>
        <v>13</v>
      </c>
      <c r="B27" s="51">
        <f t="shared" si="4"/>
        <v>43419</v>
      </c>
      <c r="C27" s="97"/>
      <c r="D27" s="81">
        <f t="shared" si="0"/>
        <v>0</v>
      </c>
      <c r="E27" s="81">
        <f t="shared" si="7"/>
        <v>0</v>
      </c>
      <c r="F27" s="81">
        <f t="shared" ca="1" si="5"/>
        <v>81.470588235294088</v>
      </c>
      <c r="G27" s="80" t="str">
        <f t="shared" si="6"/>
        <v/>
      </c>
      <c r="H27" s="53" t="str">
        <f t="shared" si="2"/>
        <v xml:space="preserve"> </v>
      </c>
    </row>
    <row r="28" spans="1:8" x14ac:dyDescent="0.25">
      <c r="A28" s="13">
        <f t="shared" si="3"/>
        <v>14</v>
      </c>
      <c r="B28" s="51">
        <f t="shared" si="4"/>
        <v>43420</v>
      </c>
      <c r="C28" s="97"/>
      <c r="D28" s="81">
        <f t="shared" si="0"/>
        <v>0</v>
      </c>
      <c r="E28" s="81">
        <f t="shared" si="7"/>
        <v>0</v>
      </c>
      <c r="F28" s="81">
        <f t="shared" ca="1" si="5"/>
        <v>81.176470588235262</v>
      </c>
      <c r="G28" s="80" t="str">
        <f t="shared" si="6"/>
        <v/>
      </c>
      <c r="H28" s="53" t="str">
        <f t="shared" si="2"/>
        <v xml:space="preserve"> </v>
      </c>
    </row>
    <row r="29" spans="1:8" x14ac:dyDescent="0.25">
      <c r="A29" s="13">
        <f t="shared" si="3"/>
        <v>15</v>
      </c>
      <c r="B29" s="51">
        <f t="shared" si="4"/>
        <v>43421</v>
      </c>
      <c r="C29" s="97"/>
      <c r="D29" s="81">
        <f t="shared" si="0"/>
        <v>0</v>
      </c>
      <c r="E29" s="81">
        <f>IF(ISBLANK(C29),,C29-C$5)</f>
        <v>0</v>
      </c>
      <c r="F29" s="81">
        <f t="shared" ca="1" si="5"/>
        <v>80.882352941176435</v>
      </c>
      <c r="G29" s="80" t="str">
        <f t="shared" si="6"/>
        <v/>
      </c>
      <c r="H29" s="53" t="str">
        <f t="shared" si="2"/>
        <v xml:space="preserve"> </v>
      </c>
    </row>
    <row r="30" spans="1:8" x14ac:dyDescent="0.25">
      <c r="A30" s="13">
        <f t="shared" si="3"/>
        <v>16</v>
      </c>
      <c r="B30" s="51">
        <f t="shared" si="4"/>
        <v>43422</v>
      </c>
      <c r="C30" s="97"/>
      <c r="D30" s="81">
        <f t="shared" si="0"/>
        <v>0</v>
      </c>
      <c r="E30" s="81">
        <f t="shared" si="7"/>
        <v>0</v>
      </c>
      <c r="F30" s="81">
        <f t="shared" ca="1" si="5"/>
        <v>80.588235294117609</v>
      </c>
      <c r="G30" s="80" t="str">
        <f t="shared" si="6"/>
        <v/>
      </c>
      <c r="H30" s="53" t="str">
        <f t="shared" si="2"/>
        <v xml:space="preserve"> </v>
      </c>
    </row>
    <row r="31" spans="1:8" x14ac:dyDescent="0.25">
      <c r="A31" s="13">
        <f t="shared" si="3"/>
        <v>17</v>
      </c>
      <c r="B31" s="51">
        <f t="shared" si="4"/>
        <v>43423</v>
      </c>
      <c r="C31" s="97"/>
      <c r="D31" s="81">
        <f t="shared" si="0"/>
        <v>0</v>
      </c>
      <c r="E31" s="81">
        <f t="shared" si="7"/>
        <v>0</v>
      </c>
      <c r="F31" s="81">
        <f t="shared" ca="1" si="5"/>
        <v>80.294117647058783</v>
      </c>
      <c r="G31" s="80" t="str">
        <f t="shared" si="6"/>
        <v/>
      </c>
      <c r="H31" s="53" t="str">
        <f t="shared" si="2"/>
        <v xml:space="preserve"> </v>
      </c>
    </row>
    <row r="32" spans="1:8" x14ac:dyDescent="0.25">
      <c r="A32" s="13">
        <f t="shared" si="3"/>
        <v>18</v>
      </c>
      <c r="B32" s="51">
        <f t="shared" si="4"/>
        <v>43424</v>
      </c>
      <c r="C32" s="97"/>
      <c r="D32" s="81">
        <f t="shared" si="0"/>
        <v>0</v>
      </c>
      <c r="E32" s="81">
        <f t="shared" si="7"/>
        <v>0</v>
      </c>
      <c r="F32" s="81">
        <f t="shared" ca="1" si="5"/>
        <v>79.999999999999957</v>
      </c>
      <c r="G32" s="80" t="str">
        <f t="shared" si="6"/>
        <v/>
      </c>
      <c r="H32" s="53" t="str">
        <f t="shared" si="2"/>
        <v xml:space="preserve"> </v>
      </c>
    </row>
    <row r="33" spans="1:8" x14ac:dyDescent="0.25">
      <c r="A33" s="13">
        <f t="shared" si="3"/>
        <v>19</v>
      </c>
      <c r="B33" s="51">
        <f t="shared" si="4"/>
        <v>43425</v>
      </c>
      <c r="C33" s="97"/>
      <c r="D33" s="81">
        <f t="shared" si="0"/>
        <v>0</v>
      </c>
      <c r="E33" s="81">
        <f t="shared" si="7"/>
        <v>0</v>
      </c>
      <c r="F33" s="81">
        <f t="shared" ca="1" si="5"/>
        <v>79.705882352941131</v>
      </c>
      <c r="G33" s="80" t="str">
        <f t="shared" si="6"/>
        <v/>
      </c>
      <c r="H33" s="53" t="str">
        <f t="shared" si="2"/>
        <v xml:space="preserve"> </v>
      </c>
    </row>
    <row r="34" spans="1:8" x14ac:dyDescent="0.25">
      <c r="A34" s="13">
        <f t="shared" si="3"/>
        <v>20</v>
      </c>
      <c r="B34" s="51">
        <f t="shared" si="4"/>
        <v>43426</v>
      </c>
      <c r="C34" s="97"/>
      <c r="D34" s="81">
        <f t="shared" si="0"/>
        <v>0</v>
      </c>
      <c r="E34" s="81">
        <f t="shared" si="7"/>
        <v>0</v>
      </c>
      <c r="F34" s="81">
        <f t="shared" ca="1" si="5"/>
        <v>79.411764705882305</v>
      </c>
      <c r="G34" s="80" t="str">
        <f t="shared" si="6"/>
        <v/>
      </c>
      <c r="H34" s="53" t="str">
        <f t="shared" si="2"/>
        <v xml:space="preserve"> </v>
      </c>
    </row>
    <row r="35" spans="1:8" x14ac:dyDescent="0.25">
      <c r="A35" s="13">
        <f t="shared" si="3"/>
        <v>21</v>
      </c>
      <c r="B35" s="51">
        <f t="shared" si="4"/>
        <v>43427</v>
      </c>
      <c r="C35" s="97"/>
      <c r="D35" s="81">
        <f t="shared" si="0"/>
        <v>0</v>
      </c>
      <c r="E35" s="81">
        <f t="shared" si="7"/>
        <v>0</v>
      </c>
      <c r="F35" s="81">
        <f t="shared" ca="1" si="5"/>
        <v>79.117647058823479</v>
      </c>
      <c r="G35" s="80" t="str">
        <f t="shared" si="6"/>
        <v/>
      </c>
      <c r="H35" s="53" t="str">
        <f t="shared" si="2"/>
        <v xml:space="preserve"> </v>
      </c>
    </row>
    <row r="36" spans="1:8" x14ac:dyDescent="0.25">
      <c r="A36" s="13">
        <f t="shared" si="3"/>
        <v>22</v>
      </c>
      <c r="B36" s="51">
        <f t="shared" si="4"/>
        <v>43428</v>
      </c>
      <c r="C36" s="97"/>
      <c r="D36" s="81">
        <f t="shared" si="0"/>
        <v>0</v>
      </c>
      <c r="E36" s="81">
        <f t="shared" si="7"/>
        <v>0</v>
      </c>
      <c r="F36" s="81">
        <f t="shared" ca="1" si="5"/>
        <v>78.823529411764653</v>
      </c>
      <c r="G36" s="80" t="str">
        <f t="shared" si="6"/>
        <v/>
      </c>
      <c r="H36" s="53" t="str">
        <f t="shared" si="2"/>
        <v xml:space="preserve"> </v>
      </c>
    </row>
    <row r="37" spans="1:8" x14ac:dyDescent="0.25">
      <c r="A37" s="13">
        <f t="shared" si="3"/>
        <v>23</v>
      </c>
      <c r="B37" s="51">
        <f t="shared" si="4"/>
        <v>43429</v>
      </c>
      <c r="C37" s="97"/>
      <c r="D37" s="81">
        <f t="shared" si="0"/>
        <v>0</v>
      </c>
      <c r="E37" s="81">
        <f t="shared" si="7"/>
        <v>0</v>
      </c>
      <c r="F37" s="81">
        <f t="shared" ca="1" si="5"/>
        <v>78.529411764705827</v>
      </c>
      <c r="G37" s="80" t="str">
        <f t="shared" si="6"/>
        <v/>
      </c>
      <c r="H37" s="53" t="str">
        <f t="shared" si="2"/>
        <v xml:space="preserve"> </v>
      </c>
    </row>
    <row r="38" spans="1:8" x14ac:dyDescent="0.25">
      <c r="A38" s="13">
        <f t="shared" si="3"/>
        <v>24</v>
      </c>
      <c r="B38" s="51">
        <f t="shared" si="4"/>
        <v>43430</v>
      </c>
      <c r="C38" s="97"/>
      <c r="D38" s="81">
        <f t="shared" si="0"/>
        <v>0</v>
      </c>
      <c r="E38" s="81">
        <f t="shared" si="7"/>
        <v>0</v>
      </c>
      <c r="F38" s="81">
        <f t="shared" ca="1" si="5"/>
        <v>78.235294117647001</v>
      </c>
      <c r="G38" s="80" t="str">
        <f t="shared" si="6"/>
        <v/>
      </c>
      <c r="H38" s="53" t="str">
        <f t="shared" si="2"/>
        <v xml:space="preserve"> </v>
      </c>
    </row>
    <row r="39" spans="1:8" x14ac:dyDescent="0.25">
      <c r="A39" s="13">
        <f t="shared" si="3"/>
        <v>25</v>
      </c>
      <c r="B39" s="51">
        <f t="shared" si="4"/>
        <v>43431</v>
      </c>
      <c r="C39" s="97"/>
      <c r="D39" s="81">
        <f t="shared" si="0"/>
        <v>0</v>
      </c>
      <c r="E39" s="81">
        <f t="shared" si="7"/>
        <v>0</v>
      </c>
      <c r="F39" s="81">
        <f t="shared" ca="1" si="5"/>
        <v>77.941176470588175</v>
      </c>
      <c r="G39" s="80" t="str">
        <f t="shared" si="6"/>
        <v/>
      </c>
      <c r="H39" s="53" t="str">
        <f t="shared" si="2"/>
        <v xml:space="preserve"> </v>
      </c>
    </row>
    <row r="40" spans="1:8" x14ac:dyDescent="0.25">
      <c r="A40" s="13">
        <f t="shared" si="3"/>
        <v>26</v>
      </c>
      <c r="B40" s="51">
        <f t="shared" si="4"/>
        <v>43432</v>
      </c>
      <c r="C40" s="97"/>
      <c r="D40" s="81">
        <f t="shared" si="0"/>
        <v>0</v>
      </c>
      <c r="E40" s="81">
        <f t="shared" si="7"/>
        <v>0</v>
      </c>
      <c r="F40" s="81">
        <f t="shared" ca="1" si="5"/>
        <v>77.647058823529349</v>
      </c>
      <c r="G40" s="80" t="str">
        <f t="shared" si="6"/>
        <v/>
      </c>
      <c r="H40" s="53" t="str">
        <f t="shared" si="2"/>
        <v xml:space="preserve"> </v>
      </c>
    </row>
    <row r="41" spans="1:8" x14ac:dyDescent="0.25">
      <c r="A41" s="13">
        <f t="shared" si="3"/>
        <v>27</v>
      </c>
      <c r="B41" s="51">
        <f t="shared" si="4"/>
        <v>43433</v>
      </c>
      <c r="C41" s="97"/>
      <c r="D41" s="81">
        <f t="shared" si="0"/>
        <v>0</v>
      </c>
      <c r="E41" s="81">
        <f t="shared" si="7"/>
        <v>0</v>
      </c>
      <c r="F41" s="81">
        <f t="shared" ca="1" si="5"/>
        <v>77.352941176470523</v>
      </c>
      <c r="G41" s="80" t="str">
        <f t="shared" si="6"/>
        <v/>
      </c>
      <c r="H41" s="53" t="str">
        <f t="shared" si="2"/>
        <v xml:space="preserve"> </v>
      </c>
    </row>
    <row r="42" spans="1:8" x14ac:dyDescent="0.25">
      <c r="A42" s="13">
        <f t="shared" si="3"/>
        <v>28</v>
      </c>
      <c r="B42" s="51">
        <f t="shared" si="4"/>
        <v>43434</v>
      </c>
      <c r="C42" s="97"/>
      <c r="D42" s="81">
        <f t="shared" si="0"/>
        <v>0</v>
      </c>
      <c r="E42" s="81">
        <f t="shared" si="7"/>
        <v>0</v>
      </c>
      <c r="F42" s="81">
        <f t="shared" ca="1" si="5"/>
        <v>77.058823529411697</v>
      </c>
      <c r="G42" s="80" t="str">
        <f t="shared" si="6"/>
        <v/>
      </c>
      <c r="H42" s="53" t="str">
        <f t="shared" si="2"/>
        <v xml:space="preserve"> </v>
      </c>
    </row>
    <row r="43" spans="1:8" x14ac:dyDescent="0.25">
      <c r="A43" s="13">
        <f t="shared" si="3"/>
        <v>29</v>
      </c>
      <c r="B43" s="51">
        <f t="shared" si="4"/>
        <v>43435</v>
      </c>
      <c r="C43" s="97"/>
      <c r="D43" s="81">
        <f t="shared" si="0"/>
        <v>0</v>
      </c>
      <c r="E43" s="81">
        <f t="shared" si="7"/>
        <v>0</v>
      </c>
      <c r="F43" s="81">
        <f t="shared" ca="1" si="5"/>
        <v>76.764705882352871</v>
      </c>
      <c r="G43" s="80" t="str">
        <f t="shared" si="6"/>
        <v/>
      </c>
      <c r="H43" s="53" t="str">
        <f t="shared" si="2"/>
        <v xml:space="preserve"> </v>
      </c>
    </row>
    <row r="44" spans="1:8" x14ac:dyDescent="0.25">
      <c r="A44" s="13">
        <f t="shared" si="3"/>
        <v>30</v>
      </c>
      <c r="B44" s="51">
        <f t="shared" si="4"/>
        <v>43436</v>
      </c>
      <c r="C44" s="97"/>
      <c r="D44" s="81">
        <f t="shared" si="0"/>
        <v>0</v>
      </c>
      <c r="E44" s="81">
        <f t="shared" si="7"/>
        <v>0</v>
      </c>
      <c r="F44" s="81">
        <f t="shared" ca="1" si="5"/>
        <v>76.470588235294045</v>
      </c>
      <c r="G44" s="80" t="str">
        <f t="shared" si="6"/>
        <v/>
      </c>
      <c r="H44" s="53" t="str">
        <f t="shared" si="2"/>
        <v xml:space="preserve"> </v>
      </c>
    </row>
    <row r="45" spans="1:8" x14ac:dyDescent="0.25">
      <c r="A45" s="13">
        <f t="shared" si="3"/>
        <v>31</v>
      </c>
      <c r="B45" s="51">
        <f t="shared" si="4"/>
        <v>43437</v>
      </c>
      <c r="C45" s="97"/>
      <c r="D45" s="81">
        <f t="shared" si="0"/>
        <v>0</v>
      </c>
      <c r="E45" s="81">
        <f t="shared" si="7"/>
        <v>0</v>
      </c>
      <c r="F45" s="81">
        <f ca="1">IF(F44&gt;F$5,F44+C$9/1000,0)</f>
        <v>76.176470588235219</v>
      </c>
      <c r="G45" s="80" t="str">
        <f t="shared" si="6"/>
        <v/>
      </c>
      <c r="H45" s="53" t="str">
        <f t="shared" si="2"/>
        <v xml:space="preserve"> </v>
      </c>
    </row>
    <row r="46" spans="1:8" x14ac:dyDescent="0.25">
      <c r="A46" s="13">
        <f t="shared" si="3"/>
        <v>32</v>
      </c>
      <c r="B46" s="51">
        <f t="shared" si="4"/>
        <v>43438</v>
      </c>
      <c r="C46" s="97"/>
      <c r="D46" s="81">
        <f t="shared" si="0"/>
        <v>0</v>
      </c>
      <c r="E46" s="81">
        <f t="shared" si="7"/>
        <v>0</v>
      </c>
      <c r="F46" s="81">
        <f t="shared" ref="F46:F104" ca="1" si="8">IF(F45&gt;F$5,F45+C$9/1000,0)</f>
        <v>75.882352941176393</v>
      </c>
      <c r="G46" s="80" t="str">
        <f t="shared" si="6"/>
        <v/>
      </c>
      <c r="H46" s="53" t="str">
        <f t="shared" si="2"/>
        <v xml:space="preserve"> </v>
      </c>
    </row>
    <row r="47" spans="1:8" x14ac:dyDescent="0.25">
      <c r="A47" s="13">
        <f t="shared" si="3"/>
        <v>33</v>
      </c>
      <c r="B47" s="51">
        <f t="shared" si="4"/>
        <v>43439</v>
      </c>
      <c r="C47" s="97"/>
      <c r="D47" s="81">
        <f t="shared" si="0"/>
        <v>0</v>
      </c>
      <c r="E47" s="81">
        <f t="shared" si="7"/>
        <v>0</v>
      </c>
      <c r="F47" s="81">
        <f t="shared" ca="1" si="8"/>
        <v>75.588235294117567</v>
      </c>
      <c r="G47" s="80" t="str">
        <f t="shared" si="6"/>
        <v/>
      </c>
      <c r="H47" s="53" t="str">
        <f t="shared" si="2"/>
        <v xml:space="preserve"> </v>
      </c>
    </row>
    <row r="48" spans="1:8" x14ac:dyDescent="0.25">
      <c r="A48" s="13">
        <f t="shared" si="3"/>
        <v>34</v>
      </c>
      <c r="B48" s="51">
        <f t="shared" si="4"/>
        <v>43440</v>
      </c>
      <c r="C48" s="97"/>
      <c r="D48" s="81">
        <f t="shared" si="0"/>
        <v>0</v>
      </c>
      <c r="E48" s="81">
        <f t="shared" si="7"/>
        <v>0</v>
      </c>
      <c r="F48" s="81">
        <f t="shared" ca="1" si="8"/>
        <v>75.294117647058741</v>
      </c>
      <c r="G48" s="80" t="str">
        <f t="shared" si="6"/>
        <v/>
      </c>
      <c r="H48" s="53" t="str">
        <f t="shared" si="2"/>
        <v xml:space="preserve"> </v>
      </c>
    </row>
    <row r="49" spans="1:8" x14ac:dyDescent="0.25">
      <c r="A49" s="13">
        <f t="shared" si="3"/>
        <v>35</v>
      </c>
      <c r="B49" s="51">
        <f t="shared" si="4"/>
        <v>43441</v>
      </c>
      <c r="C49" s="97"/>
      <c r="D49" s="81">
        <f t="shared" si="0"/>
        <v>0</v>
      </c>
      <c r="E49" s="81">
        <f t="shared" si="7"/>
        <v>0</v>
      </c>
      <c r="F49" s="81">
        <f t="shared" ca="1" si="8"/>
        <v>74.999999999999915</v>
      </c>
      <c r="G49" s="80" t="str">
        <f t="shared" si="6"/>
        <v/>
      </c>
      <c r="H49" s="53" t="str">
        <f t="shared" si="2"/>
        <v xml:space="preserve"> </v>
      </c>
    </row>
    <row r="50" spans="1:8" x14ac:dyDescent="0.25">
      <c r="A50" s="13">
        <f t="shared" si="3"/>
        <v>36</v>
      </c>
      <c r="B50" s="51">
        <f t="shared" si="4"/>
        <v>43442</v>
      </c>
      <c r="C50" s="97"/>
      <c r="D50" s="81">
        <f t="shared" si="0"/>
        <v>0</v>
      </c>
      <c r="E50" s="81">
        <f t="shared" si="7"/>
        <v>0</v>
      </c>
      <c r="F50" s="81">
        <f t="shared" ca="1" si="8"/>
        <v>74.705882352941089</v>
      </c>
      <c r="G50" s="80" t="str">
        <f t="shared" si="6"/>
        <v/>
      </c>
      <c r="H50" s="53" t="str">
        <f t="shared" si="2"/>
        <v xml:space="preserve"> </v>
      </c>
    </row>
    <row r="51" spans="1:8" x14ac:dyDescent="0.25">
      <c r="A51" s="13">
        <f t="shared" si="3"/>
        <v>37</v>
      </c>
      <c r="B51" s="51">
        <f t="shared" si="4"/>
        <v>43443</v>
      </c>
      <c r="C51" s="97"/>
      <c r="D51" s="81">
        <f t="shared" si="0"/>
        <v>0</v>
      </c>
      <c r="E51" s="81">
        <f t="shared" si="7"/>
        <v>0</v>
      </c>
      <c r="F51" s="81">
        <f t="shared" ca="1" si="8"/>
        <v>74.411764705882263</v>
      </c>
      <c r="G51" s="80" t="str">
        <f t="shared" si="6"/>
        <v/>
      </c>
      <c r="H51" s="53" t="str">
        <f t="shared" si="2"/>
        <v xml:space="preserve"> </v>
      </c>
    </row>
    <row r="52" spans="1:8" x14ac:dyDescent="0.25">
      <c r="A52" s="13">
        <f t="shared" si="3"/>
        <v>38</v>
      </c>
      <c r="B52" s="51">
        <f t="shared" si="4"/>
        <v>43444</v>
      </c>
      <c r="C52" s="97"/>
      <c r="D52" s="81">
        <f t="shared" si="0"/>
        <v>0</v>
      </c>
      <c r="E52" s="81">
        <f t="shared" si="7"/>
        <v>0</v>
      </c>
      <c r="F52" s="81">
        <f t="shared" ca="1" si="8"/>
        <v>74.117647058823437</v>
      </c>
      <c r="G52" s="80" t="str">
        <f t="shared" si="6"/>
        <v/>
      </c>
      <c r="H52" s="53" t="str">
        <f t="shared" si="2"/>
        <v xml:space="preserve"> </v>
      </c>
    </row>
    <row r="53" spans="1:8" x14ac:dyDescent="0.25">
      <c r="A53" s="13">
        <f t="shared" si="3"/>
        <v>39</v>
      </c>
      <c r="B53" s="51">
        <f t="shared" si="4"/>
        <v>43445</v>
      </c>
      <c r="C53" s="97"/>
      <c r="D53" s="81">
        <f t="shared" si="0"/>
        <v>0</v>
      </c>
      <c r="E53" s="81">
        <f t="shared" si="7"/>
        <v>0</v>
      </c>
      <c r="F53" s="81">
        <f t="shared" ca="1" si="8"/>
        <v>73.823529411764611</v>
      </c>
      <c r="G53" s="80" t="str">
        <f t="shared" si="6"/>
        <v/>
      </c>
      <c r="H53" s="53" t="str">
        <f t="shared" si="2"/>
        <v xml:space="preserve"> </v>
      </c>
    </row>
    <row r="54" spans="1:8" x14ac:dyDescent="0.25">
      <c r="A54" s="13">
        <f t="shared" si="3"/>
        <v>40</v>
      </c>
      <c r="B54" s="51">
        <f t="shared" si="4"/>
        <v>43446</v>
      </c>
      <c r="C54" s="97"/>
      <c r="D54" s="81">
        <f t="shared" si="0"/>
        <v>0</v>
      </c>
      <c r="E54" s="81">
        <f t="shared" si="7"/>
        <v>0</v>
      </c>
      <c r="F54" s="81">
        <f t="shared" ca="1" si="8"/>
        <v>73.529411764705785</v>
      </c>
      <c r="G54" s="80" t="str">
        <f t="shared" si="6"/>
        <v/>
      </c>
      <c r="H54" s="53" t="str">
        <f t="shared" si="2"/>
        <v xml:space="preserve"> </v>
      </c>
    </row>
    <row r="55" spans="1:8" x14ac:dyDescent="0.25">
      <c r="A55" s="13">
        <f t="shared" si="3"/>
        <v>41</v>
      </c>
      <c r="B55" s="51">
        <f t="shared" si="4"/>
        <v>43447</v>
      </c>
      <c r="C55" s="97"/>
      <c r="D55" s="81">
        <f t="shared" si="0"/>
        <v>0</v>
      </c>
      <c r="E55" s="81">
        <f t="shared" si="7"/>
        <v>0</v>
      </c>
      <c r="F55" s="81">
        <f t="shared" ca="1" si="8"/>
        <v>73.235294117646959</v>
      </c>
      <c r="G55" s="80" t="str">
        <f t="shared" si="6"/>
        <v/>
      </c>
      <c r="H55" s="53" t="str">
        <f t="shared" si="2"/>
        <v xml:space="preserve"> </v>
      </c>
    </row>
    <row r="56" spans="1:8" x14ac:dyDescent="0.25">
      <c r="A56" s="13">
        <f t="shared" si="3"/>
        <v>42</v>
      </c>
      <c r="B56" s="51">
        <f t="shared" si="4"/>
        <v>43448</v>
      </c>
      <c r="C56" s="97"/>
      <c r="D56" s="81">
        <f t="shared" si="0"/>
        <v>0</v>
      </c>
      <c r="E56" s="81">
        <f t="shared" si="7"/>
        <v>0</v>
      </c>
      <c r="F56" s="81">
        <f t="shared" ca="1" si="8"/>
        <v>72.941176470588132</v>
      </c>
      <c r="G56" s="80" t="str">
        <f t="shared" si="6"/>
        <v/>
      </c>
      <c r="H56" s="53" t="str">
        <f t="shared" si="2"/>
        <v xml:space="preserve"> </v>
      </c>
    </row>
    <row r="57" spans="1:8" x14ac:dyDescent="0.25">
      <c r="A57" s="13">
        <f t="shared" si="3"/>
        <v>43</v>
      </c>
      <c r="B57" s="51">
        <f t="shared" si="4"/>
        <v>43449</v>
      </c>
      <c r="C57" s="97"/>
      <c r="D57" s="81">
        <f t="shared" si="0"/>
        <v>0</v>
      </c>
      <c r="E57" s="81">
        <f t="shared" si="7"/>
        <v>0</v>
      </c>
      <c r="F57" s="81">
        <f t="shared" ca="1" si="8"/>
        <v>72.647058823529306</v>
      </c>
      <c r="G57" s="80" t="str">
        <f t="shared" si="6"/>
        <v/>
      </c>
      <c r="H57" s="53" t="str">
        <f t="shared" si="2"/>
        <v xml:space="preserve"> </v>
      </c>
    </row>
    <row r="58" spans="1:8" x14ac:dyDescent="0.25">
      <c r="A58" s="13">
        <f t="shared" si="3"/>
        <v>44</v>
      </c>
      <c r="B58" s="51">
        <f t="shared" si="4"/>
        <v>43450</v>
      </c>
      <c r="C58" s="97"/>
      <c r="D58" s="81">
        <f t="shared" si="0"/>
        <v>0</v>
      </c>
      <c r="E58" s="81">
        <f t="shared" si="7"/>
        <v>0</v>
      </c>
      <c r="F58" s="81">
        <f t="shared" ca="1" si="8"/>
        <v>72.35294117647048</v>
      </c>
      <c r="G58" s="80" t="str">
        <f t="shared" si="6"/>
        <v/>
      </c>
      <c r="H58" s="53" t="str">
        <f t="shared" si="2"/>
        <v xml:space="preserve"> </v>
      </c>
    </row>
    <row r="59" spans="1:8" x14ac:dyDescent="0.25">
      <c r="A59" s="13">
        <f t="shared" si="3"/>
        <v>45</v>
      </c>
      <c r="B59" s="51">
        <f t="shared" si="4"/>
        <v>43451</v>
      </c>
      <c r="C59" s="97"/>
      <c r="D59" s="81">
        <f t="shared" si="0"/>
        <v>0</v>
      </c>
      <c r="E59" s="81">
        <f t="shared" si="7"/>
        <v>0</v>
      </c>
      <c r="F59" s="81">
        <f t="shared" ca="1" si="8"/>
        <v>72.058823529411654</v>
      </c>
      <c r="G59" s="80" t="str">
        <f t="shared" si="6"/>
        <v/>
      </c>
      <c r="H59" s="53" t="str">
        <f t="shared" si="2"/>
        <v xml:space="preserve"> </v>
      </c>
    </row>
    <row r="60" spans="1:8" x14ac:dyDescent="0.25">
      <c r="A60" s="13">
        <f t="shared" si="3"/>
        <v>46</v>
      </c>
      <c r="B60" s="51">
        <f t="shared" si="4"/>
        <v>43452</v>
      </c>
      <c r="C60" s="97"/>
      <c r="D60" s="81">
        <f t="shared" si="0"/>
        <v>0</v>
      </c>
      <c r="E60" s="81">
        <f t="shared" si="7"/>
        <v>0</v>
      </c>
      <c r="F60" s="81">
        <f t="shared" ca="1" si="8"/>
        <v>71.764705882352828</v>
      </c>
      <c r="G60" s="80" t="str">
        <f t="shared" si="6"/>
        <v/>
      </c>
      <c r="H60" s="53" t="str">
        <f t="shared" si="2"/>
        <v xml:space="preserve"> </v>
      </c>
    </row>
    <row r="61" spans="1:8" x14ac:dyDescent="0.25">
      <c r="A61" s="13">
        <f t="shared" si="3"/>
        <v>47</v>
      </c>
      <c r="B61" s="51">
        <f t="shared" si="4"/>
        <v>43453</v>
      </c>
      <c r="C61" s="97"/>
      <c r="D61" s="81">
        <f t="shared" si="0"/>
        <v>0</v>
      </c>
      <c r="E61" s="81">
        <f t="shared" si="7"/>
        <v>0</v>
      </c>
      <c r="F61" s="81">
        <f t="shared" ca="1" si="8"/>
        <v>71.470588235294002</v>
      </c>
      <c r="G61" s="80" t="str">
        <f t="shared" si="6"/>
        <v/>
      </c>
      <c r="H61" s="53" t="str">
        <f t="shared" si="2"/>
        <v xml:space="preserve"> </v>
      </c>
    </row>
    <row r="62" spans="1:8" x14ac:dyDescent="0.25">
      <c r="A62" s="13">
        <f t="shared" si="3"/>
        <v>48</v>
      </c>
      <c r="B62" s="51">
        <f t="shared" si="4"/>
        <v>43454</v>
      </c>
      <c r="C62" s="97"/>
      <c r="D62" s="81">
        <f t="shared" si="0"/>
        <v>0</v>
      </c>
      <c r="E62" s="81">
        <f t="shared" si="7"/>
        <v>0</v>
      </c>
      <c r="F62" s="81">
        <f t="shared" ca="1" si="8"/>
        <v>71.176470588235176</v>
      </c>
      <c r="G62" s="80" t="str">
        <f t="shared" si="6"/>
        <v/>
      </c>
      <c r="H62" s="53" t="str">
        <f t="shared" si="2"/>
        <v xml:space="preserve"> </v>
      </c>
    </row>
    <row r="63" spans="1:8" x14ac:dyDescent="0.25">
      <c r="A63" s="13">
        <f t="shared" si="3"/>
        <v>49</v>
      </c>
      <c r="B63" s="51">
        <f t="shared" si="4"/>
        <v>43455</v>
      </c>
      <c r="C63" s="97"/>
      <c r="D63" s="81">
        <f t="shared" si="0"/>
        <v>0</v>
      </c>
      <c r="E63" s="81">
        <f t="shared" si="7"/>
        <v>0</v>
      </c>
      <c r="F63" s="81">
        <f t="shared" ca="1" si="8"/>
        <v>70.88235294117635</v>
      </c>
      <c r="G63" s="80" t="str">
        <f t="shared" si="6"/>
        <v/>
      </c>
      <c r="H63" s="53" t="str">
        <f t="shared" si="2"/>
        <v xml:space="preserve"> </v>
      </c>
    </row>
    <row r="64" spans="1:8" x14ac:dyDescent="0.25">
      <c r="A64" s="13">
        <f t="shared" si="3"/>
        <v>50</v>
      </c>
      <c r="B64" s="51">
        <f t="shared" si="4"/>
        <v>43456</v>
      </c>
      <c r="C64" s="97"/>
      <c r="D64" s="81">
        <f t="shared" si="0"/>
        <v>0</v>
      </c>
      <c r="E64" s="81">
        <f t="shared" si="7"/>
        <v>0</v>
      </c>
      <c r="F64" s="81">
        <f t="shared" ca="1" si="8"/>
        <v>70.588235294117524</v>
      </c>
      <c r="G64" s="80" t="str">
        <f t="shared" si="6"/>
        <v/>
      </c>
      <c r="H64" s="53" t="str">
        <f t="shared" si="2"/>
        <v xml:space="preserve"> </v>
      </c>
    </row>
    <row r="65" spans="1:8" x14ac:dyDescent="0.25">
      <c r="A65" s="13">
        <f t="shared" si="3"/>
        <v>51</v>
      </c>
      <c r="B65" s="51">
        <f t="shared" si="4"/>
        <v>43457</v>
      </c>
      <c r="C65" s="97"/>
      <c r="D65" s="81">
        <f t="shared" si="0"/>
        <v>0</v>
      </c>
      <c r="E65" s="81">
        <f t="shared" si="7"/>
        <v>0</v>
      </c>
      <c r="F65" s="81">
        <f t="shared" ca="1" si="8"/>
        <v>70.294117647058698</v>
      </c>
      <c r="G65" s="80" t="str">
        <f t="shared" si="6"/>
        <v/>
      </c>
      <c r="H65" s="53" t="str">
        <f t="shared" si="2"/>
        <v xml:space="preserve"> </v>
      </c>
    </row>
    <row r="66" spans="1:8" x14ac:dyDescent="0.25">
      <c r="A66" s="13">
        <f t="shared" si="3"/>
        <v>52</v>
      </c>
      <c r="B66" s="51">
        <f t="shared" si="4"/>
        <v>43458</v>
      </c>
      <c r="C66" s="97"/>
      <c r="D66" s="81">
        <f t="shared" si="0"/>
        <v>0</v>
      </c>
      <c r="E66" s="81">
        <f t="shared" si="7"/>
        <v>0</v>
      </c>
      <c r="F66" s="81">
        <f t="shared" ca="1" si="8"/>
        <v>69.999999999999872</v>
      </c>
      <c r="G66" s="80" t="str">
        <f t="shared" si="6"/>
        <v/>
      </c>
      <c r="H66" s="53" t="str">
        <f t="shared" si="2"/>
        <v xml:space="preserve"> </v>
      </c>
    </row>
    <row r="67" spans="1:8" x14ac:dyDescent="0.25">
      <c r="A67" s="13">
        <f t="shared" si="3"/>
        <v>53</v>
      </c>
      <c r="B67" s="51">
        <f t="shared" si="4"/>
        <v>43459</v>
      </c>
      <c r="C67" s="97"/>
      <c r="D67" s="81">
        <f t="shared" si="0"/>
        <v>0</v>
      </c>
      <c r="E67" s="81">
        <f t="shared" si="7"/>
        <v>0</v>
      </c>
      <c r="F67" s="81">
        <f t="shared" ca="1" si="8"/>
        <v>0</v>
      </c>
      <c r="G67" s="80" t="str">
        <f t="shared" si="6"/>
        <v/>
      </c>
      <c r="H67" s="53" t="str">
        <f t="shared" si="2"/>
        <v xml:space="preserve"> </v>
      </c>
    </row>
    <row r="68" spans="1:8" x14ac:dyDescent="0.25">
      <c r="A68" s="13">
        <f t="shared" si="3"/>
        <v>54</v>
      </c>
      <c r="B68" s="51">
        <f t="shared" si="4"/>
        <v>43460</v>
      </c>
      <c r="C68" s="97"/>
      <c r="D68" s="81">
        <f t="shared" si="0"/>
        <v>0</v>
      </c>
      <c r="E68" s="81">
        <f t="shared" si="7"/>
        <v>0</v>
      </c>
      <c r="F68" s="81">
        <f t="shared" ca="1" si="8"/>
        <v>0</v>
      </c>
      <c r="G68" s="80" t="str">
        <f t="shared" si="6"/>
        <v/>
      </c>
      <c r="H68" s="53" t="str">
        <f t="shared" si="2"/>
        <v xml:space="preserve"> </v>
      </c>
    </row>
    <row r="69" spans="1:8" x14ac:dyDescent="0.25">
      <c r="A69" s="13">
        <f t="shared" si="3"/>
        <v>55</v>
      </c>
      <c r="B69" s="51">
        <f t="shared" si="4"/>
        <v>43461</v>
      </c>
      <c r="C69" s="97"/>
      <c r="D69" s="81">
        <f t="shared" si="0"/>
        <v>0</v>
      </c>
      <c r="E69" s="81">
        <f t="shared" si="7"/>
        <v>0</v>
      </c>
      <c r="F69" s="81">
        <f t="shared" ca="1" si="8"/>
        <v>0</v>
      </c>
      <c r="G69" s="80" t="str">
        <f t="shared" si="6"/>
        <v/>
      </c>
      <c r="H69" s="53" t="str">
        <f t="shared" si="2"/>
        <v xml:space="preserve"> </v>
      </c>
    </row>
    <row r="70" spans="1:8" x14ac:dyDescent="0.25">
      <c r="A70" s="13">
        <f t="shared" si="3"/>
        <v>56</v>
      </c>
      <c r="B70" s="51">
        <f t="shared" si="4"/>
        <v>43462</v>
      </c>
      <c r="C70" s="97"/>
      <c r="D70" s="81">
        <f t="shared" si="0"/>
        <v>0</v>
      </c>
      <c r="E70" s="81">
        <f t="shared" si="7"/>
        <v>0</v>
      </c>
      <c r="F70" s="81">
        <f t="shared" ca="1" si="8"/>
        <v>0</v>
      </c>
      <c r="G70" s="80" t="str">
        <f t="shared" si="6"/>
        <v/>
      </c>
      <c r="H70" s="53" t="str">
        <f t="shared" si="2"/>
        <v xml:space="preserve"> </v>
      </c>
    </row>
    <row r="71" spans="1:8" x14ac:dyDescent="0.25">
      <c r="A71" s="13">
        <f t="shared" si="3"/>
        <v>57</v>
      </c>
      <c r="B71" s="51">
        <f t="shared" si="4"/>
        <v>43463</v>
      </c>
      <c r="C71" s="97"/>
      <c r="D71" s="81">
        <f t="shared" si="0"/>
        <v>0</v>
      </c>
      <c r="E71" s="81">
        <f t="shared" si="7"/>
        <v>0</v>
      </c>
      <c r="F71" s="81">
        <f t="shared" ca="1" si="8"/>
        <v>0</v>
      </c>
      <c r="G71" s="80" t="str">
        <f t="shared" si="6"/>
        <v/>
      </c>
      <c r="H71" s="53" t="str">
        <f t="shared" si="2"/>
        <v xml:space="preserve"> </v>
      </c>
    </row>
    <row r="72" spans="1:8" x14ac:dyDescent="0.25">
      <c r="A72" s="13">
        <f t="shared" si="3"/>
        <v>58</v>
      </c>
      <c r="B72" s="51">
        <f t="shared" si="4"/>
        <v>43464</v>
      </c>
      <c r="C72" s="97"/>
      <c r="D72" s="81">
        <f t="shared" si="0"/>
        <v>0</v>
      </c>
      <c r="E72" s="81">
        <f t="shared" si="7"/>
        <v>0</v>
      </c>
      <c r="F72" s="81">
        <f t="shared" ca="1" si="8"/>
        <v>0</v>
      </c>
      <c r="G72" s="80" t="str">
        <f t="shared" si="6"/>
        <v/>
      </c>
      <c r="H72" s="53" t="str">
        <f t="shared" si="2"/>
        <v xml:space="preserve"> </v>
      </c>
    </row>
    <row r="73" spans="1:8" x14ac:dyDescent="0.25">
      <c r="A73" s="13">
        <f t="shared" si="3"/>
        <v>59</v>
      </c>
      <c r="B73" s="51">
        <f t="shared" si="4"/>
        <v>43465</v>
      </c>
      <c r="C73" s="97"/>
      <c r="D73" s="81">
        <f t="shared" si="0"/>
        <v>0</v>
      </c>
      <c r="E73" s="81">
        <f t="shared" si="7"/>
        <v>0</v>
      </c>
      <c r="F73" s="81">
        <f t="shared" ca="1" si="8"/>
        <v>0</v>
      </c>
      <c r="G73" s="80" t="str">
        <f t="shared" si="6"/>
        <v/>
      </c>
      <c r="H73" s="53" t="str">
        <f t="shared" si="2"/>
        <v xml:space="preserve"> </v>
      </c>
    </row>
    <row r="74" spans="1:8" x14ac:dyDescent="0.25">
      <c r="A74" s="13">
        <f t="shared" si="3"/>
        <v>60</v>
      </c>
      <c r="B74" s="51">
        <f t="shared" si="4"/>
        <v>43466</v>
      </c>
      <c r="C74" s="97"/>
      <c r="D74" s="81">
        <f t="shared" si="0"/>
        <v>0</v>
      </c>
      <c r="E74" s="81">
        <f t="shared" si="7"/>
        <v>0</v>
      </c>
      <c r="F74" s="81">
        <f t="shared" ca="1" si="8"/>
        <v>0</v>
      </c>
      <c r="G74" s="80" t="str">
        <f t="shared" si="6"/>
        <v/>
      </c>
      <c r="H74" s="53" t="str">
        <f t="shared" si="2"/>
        <v xml:space="preserve"> </v>
      </c>
    </row>
    <row r="75" spans="1:8" x14ac:dyDescent="0.25">
      <c r="A75" s="13">
        <f t="shared" si="3"/>
        <v>61</v>
      </c>
      <c r="B75" s="51">
        <f t="shared" si="4"/>
        <v>43467</v>
      </c>
      <c r="C75" s="97"/>
      <c r="D75" s="81">
        <f t="shared" si="0"/>
        <v>0</v>
      </c>
      <c r="E75" s="81">
        <f t="shared" si="7"/>
        <v>0</v>
      </c>
      <c r="F75" s="81">
        <f t="shared" ca="1" si="8"/>
        <v>0</v>
      </c>
      <c r="G75" s="80" t="str">
        <f t="shared" si="6"/>
        <v/>
      </c>
      <c r="H75" s="53" t="str">
        <f t="shared" si="2"/>
        <v xml:space="preserve"> </v>
      </c>
    </row>
    <row r="76" spans="1:8" x14ac:dyDescent="0.25">
      <c r="A76" s="13">
        <f t="shared" si="3"/>
        <v>62</v>
      </c>
      <c r="B76" s="51">
        <f t="shared" si="4"/>
        <v>43468</v>
      </c>
      <c r="C76" s="97"/>
      <c r="D76" s="81">
        <f t="shared" si="0"/>
        <v>0</v>
      </c>
      <c r="E76" s="81">
        <f t="shared" si="7"/>
        <v>0</v>
      </c>
      <c r="F76" s="81">
        <f t="shared" ca="1" si="8"/>
        <v>0</v>
      </c>
      <c r="G76" s="80" t="str">
        <f t="shared" si="6"/>
        <v/>
      </c>
      <c r="H76" s="53" t="str">
        <f t="shared" si="2"/>
        <v xml:space="preserve"> </v>
      </c>
    </row>
    <row r="77" spans="1:8" x14ac:dyDescent="0.25">
      <c r="A77" s="13">
        <f t="shared" si="3"/>
        <v>63</v>
      </c>
      <c r="B77" s="51">
        <f t="shared" si="4"/>
        <v>43469</v>
      </c>
      <c r="C77" s="97"/>
      <c r="D77" s="81">
        <f t="shared" si="0"/>
        <v>0</v>
      </c>
      <c r="E77" s="81">
        <f t="shared" si="7"/>
        <v>0</v>
      </c>
      <c r="F77" s="81">
        <f t="shared" ca="1" si="8"/>
        <v>0</v>
      </c>
      <c r="G77" s="80" t="str">
        <f t="shared" si="6"/>
        <v/>
      </c>
      <c r="H77" s="53" t="str">
        <f t="shared" si="2"/>
        <v xml:space="preserve"> </v>
      </c>
    </row>
    <row r="78" spans="1:8" x14ac:dyDescent="0.25">
      <c r="A78" s="13">
        <f t="shared" si="3"/>
        <v>64</v>
      </c>
      <c r="B78" s="51">
        <f t="shared" si="4"/>
        <v>43470</v>
      </c>
      <c r="C78" s="97"/>
      <c r="D78" s="81">
        <f t="shared" si="0"/>
        <v>0</v>
      </c>
      <c r="E78" s="81">
        <f t="shared" si="7"/>
        <v>0</v>
      </c>
      <c r="F78" s="81">
        <f t="shared" ca="1" si="8"/>
        <v>0</v>
      </c>
      <c r="G78" s="80" t="str">
        <f t="shared" si="6"/>
        <v/>
      </c>
      <c r="H78" s="53" t="str">
        <f t="shared" si="2"/>
        <v xml:space="preserve"> </v>
      </c>
    </row>
    <row r="79" spans="1:8" x14ac:dyDescent="0.25">
      <c r="A79" s="13">
        <f t="shared" si="3"/>
        <v>65</v>
      </c>
      <c r="B79" s="51">
        <f t="shared" si="4"/>
        <v>43471</v>
      </c>
      <c r="C79" s="97"/>
      <c r="D79" s="81">
        <f t="shared" si="0"/>
        <v>0</v>
      </c>
      <c r="E79" s="81">
        <f t="shared" si="7"/>
        <v>0</v>
      </c>
      <c r="F79" s="81">
        <f t="shared" ca="1" si="8"/>
        <v>0</v>
      </c>
      <c r="G79" s="80" t="str">
        <f t="shared" si="6"/>
        <v/>
      </c>
      <c r="H79" s="53" t="str">
        <f t="shared" si="2"/>
        <v xml:space="preserve"> </v>
      </c>
    </row>
    <row r="80" spans="1:8" x14ac:dyDescent="0.25">
      <c r="A80" s="13">
        <f t="shared" si="3"/>
        <v>66</v>
      </c>
      <c r="B80" s="51">
        <f t="shared" si="4"/>
        <v>43472</v>
      </c>
      <c r="C80" s="97"/>
      <c r="D80" s="81">
        <f t="shared" si="0"/>
        <v>0</v>
      </c>
      <c r="E80" s="81">
        <f t="shared" si="7"/>
        <v>0</v>
      </c>
      <c r="F80" s="81">
        <f t="shared" ca="1" si="8"/>
        <v>0</v>
      </c>
      <c r="G80" s="80" t="str">
        <f t="shared" si="6"/>
        <v/>
      </c>
      <c r="H80" s="53" t="str">
        <f t="shared" ref="H80:H104" si="9">IF(ISBLANK(C80)," ",C80/($H$5/100)^2)</f>
        <v xml:space="preserve"> </v>
      </c>
    </row>
    <row r="81" spans="1:8" x14ac:dyDescent="0.25">
      <c r="A81" s="13">
        <f t="shared" ref="A81:A104" si="10">A80+1</f>
        <v>67</v>
      </c>
      <c r="B81" s="51">
        <f t="shared" ref="B81:B104" si="11">B80+1</f>
        <v>43473</v>
      </c>
      <c r="C81" s="97"/>
      <c r="D81" s="81">
        <f t="shared" ref="D81:D104" si="12">IF(ISBLANK(C81),,C81-C80)</f>
        <v>0</v>
      </c>
      <c r="E81" s="81">
        <f t="shared" ref="E81:E104" si="13">IF(ISBLANK(C81),,C81-C$5)</f>
        <v>0</v>
      </c>
      <c r="F81" s="81">
        <f t="shared" ca="1" si="8"/>
        <v>0</v>
      </c>
      <c r="G81" s="80" t="str">
        <f t="shared" ref="G81:G104" si="14">IF(ISBLANK(C81),"",((F81-C81)))</f>
        <v/>
      </c>
      <c r="H81" s="53" t="str">
        <f t="shared" si="9"/>
        <v xml:space="preserve"> </v>
      </c>
    </row>
    <row r="82" spans="1:8" x14ac:dyDescent="0.25">
      <c r="A82" s="13">
        <f t="shared" si="10"/>
        <v>68</v>
      </c>
      <c r="B82" s="51">
        <f t="shared" si="11"/>
        <v>43474</v>
      </c>
      <c r="C82" s="97"/>
      <c r="D82" s="81">
        <f t="shared" si="12"/>
        <v>0</v>
      </c>
      <c r="E82" s="81">
        <f t="shared" si="13"/>
        <v>0</v>
      </c>
      <c r="F82" s="81">
        <f t="shared" ca="1" si="8"/>
        <v>0</v>
      </c>
      <c r="G82" s="80" t="str">
        <f t="shared" si="14"/>
        <v/>
      </c>
      <c r="H82" s="53" t="str">
        <f t="shared" si="9"/>
        <v xml:space="preserve"> </v>
      </c>
    </row>
    <row r="83" spans="1:8" x14ac:dyDescent="0.25">
      <c r="A83" s="13">
        <f t="shared" si="10"/>
        <v>69</v>
      </c>
      <c r="B83" s="51">
        <f t="shared" si="11"/>
        <v>43475</v>
      </c>
      <c r="C83" s="97"/>
      <c r="D83" s="81">
        <f t="shared" si="12"/>
        <v>0</v>
      </c>
      <c r="E83" s="81">
        <f t="shared" si="13"/>
        <v>0</v>
      </c>
      <c r="F83" s="81">
        <f t="shared" ca="1" si="8"/>
        <v>0</v>
      </c>
      <c r="G83" s="80" t="str">
        <f t="shared" si="14"/>
        <v/>
      </c>
      <c r="H83" s="53" t="str">
        <f t="shared" si="9"/>
        <v xml:space="preserve"> </v>
      </c>
    </row>
    <row r="84" spans="1:8" x14ac:dyDescent="0.25">
      <c r="A84" s="13">
        <f t="shared" si="10"/>
        <v>70</v>
      </c>
      <c r="B84" s="51">
        <f t="shared" si="11"/>
        <v>43476</v>
      </c>
      <c r="C84" s="97"/>
      <c r="D84" s="81">
        <f t="shared" si="12"/>
        <v>0</v>
      </c>
      <c r="E84" s="81">
        <f t="shared" si="13"/>
        <v>0</v>
      </c>
      <c r="F84" s="81">
        <f t="shared" ca="1" si="8"/>
        <v>0</v>
      </c>
      <c r="G84" s="80" t="str">
        <f t="shared" si="14"/>
        <v/>
      </c>
      <c r="H84" s="53" t="str">
        <f t="shared" si="9"/>
        <v xml:space="preserve"> </v>
      </c>
    </row>
    <row r="85" spans="1:8" x14ac:dyDescent="0.25">
      <c r="A85" s="13">
        <f t="shared" si="10"/>
        <v>71</v>
      </c>
      <c r="B85" s="51">
        <f t="shared" si="11"/>
        <v>43477</v>
      </c>
      <c r="C85" s="97"/>
      <c r="D85" s="81">
        <f t="shared" si="12"/>
        <v>0</v>
      </c>
      <c r="E85" s="81">
        <f t="shared" si="13"/>
        <v>0</v>
      </c>
      <c r="F85" s="81">
        <f t="shared" ca="1" si="8"/>
        <v>0</v>
      </c>
      <c r="G85" s="80" t="str">
        <f t="shared" si="14"/>
        <v/>
      </c>
      <c r="H85" s="53" t="str">
        <f t="shared" si="9"/>
        <v xml:space="preserve"> </v>
      </c>
    </row>
    <row r="86" spans="1:8" x14ac:dyDescent="0.25">
      <c r="A86" s="13">
        <f t="shared" si="10"/>
        <v>72</v>
      </c>
      <c r="B86" s="51">
        <f t="shared" si="11"/>
        <v>43478</v>
      </c>
      <c r="C86" s="97"/>
      <c r="D86" s="81">
        <f t="shared" si="12"/>
        <v>0</v>
      </c>
      <c r="E86" s="81">
        <f t="shared" si="13"/>
        <v>0</v>
      </c>
      <c r="F86" s="81">
        <f t="shared" ca="1" si="8"/>
        <v>0</v>
      </c>
      <c r="G86" s="80" t="str">
        <f t="shared" si="14"/>
        <v/>
      </c>
      <c r="H86" s="53" t="str">
        <f t="shared" si="9"/>
        <v xml:space="preserve"> </v>
      </c>
    </row>
    <row r="87" spans="1:8" x14ac:dyDescent="0.25">
      <c r="A87" s="13">
        <f t="shared" si="10"/>
        <v>73</v>
      </c>
      <c r="B87" s="51">
        <f t="shared" si="11"/>
        <v>43479</v>
      </c>
      <c r="C87" s="97"/>
      <c r="D87" s="81">
        <f t="shared" si="12"/>
        <v>0</v>
      </c>
      <c r="E87" s="81">
        <f t="shared" si="13"/>
        <v>0</v>
      </c>
      <c r="F87" s="81">
        <f t="shared" ca="1" si="8"/>
        <v>0</v>
      </c>
      <c r="G87" s="80" t="str">
        <f t="shared" si="14"/>
        <v/>
      </c>
      <c r="H87" s="53" t="str">
        <f t="shared" si="9"/>
        <v xml:space="preserve"> </v>
      </c>
    </row>
    <row r="88" spans="1:8" x14ac:dyDescent="0.25">
      <c r="A88" s="13">
        <f t="shared" si="10"/>
        <v>74</v>
      </c>
      <c r="B88" s="51">
        <f t="shared" si="11"/>
        <v>43480</v>
      </c>
      <c r="C88" s="97"/>
      <c r="D88" s="81">
        <f t="shared" si="12"/>
        <v>0</v>
      </c>
      <c r="E88" s="81">
        <f t="shared" si="13"/>
        <v>0</v>
      </c>
      <c r="F88" s="81">
        <f t="shared" ca="1" si="8"/>
        <v>0</v>
      </c>
      <c r="G88" s="80" t="str">
        <f t="shared" si="14"/>
        <v/>
      </c>
      <c r="H88" s="53" t="str">
        <f t="shared" si="9"/>
        <v xml:space="preserve"> </v>
      </c>
    </row>
    <row r="89" spans="1:8" x14ac:dyDescent="0.25">
      <c r="A89" s="13">
        <f t="shared" si="10"/>
        <v>75</v>
      </c>
      <c r="B89" s="51">
        <f t="shared" si="11"/>
        <v>43481</v>
      </c>
      <c r="C89" s="97"/>
      <c r="D89" s="81">
        <f t="shared" si="12"/>
        <v>0</v>
      </c>
      <c r="E89" s="81">
        <f t="shared" si="13"/>
        <v>0</v>
      </c>
      <c r="F89" s="81">
        <f t="shared" ca="1" si="8"/>
        <v>0</v>
      </c>
      <c r="G89" s="80" t="str">
        <f t="shared" si="14"/>
        <v/>
      </c>
      <c r="H89" s="53" t="str">
        <f t="shared" si="9"/>
        <v xml:space="preserve"> </v>
      </c>
    </row>
    <row r="90" spans="1:8" x14ac:dyDescent="0.25">
      <c r="A90" s="13">
        <f t="shared" si="10"/>
        <v>76</v>
      </c>
      <c r="B90" s="51">
        <f t="shared" si="11"/>
        <v>43482</v>
      </c>
      <c r="C90" s="97"/>
      <c r="D90" s="81">
        <f t="shared" si="12"/>
        <v>0</v>
      </c>
      <c r="E90" s="81">
        <f t="shared" si="13"/>
        <v>0</v>
      </c>
      <c r="F90" s="81">
        <f t="shared" ca="1" si="8"/>
        <v>0</v>
      </c>
      <c r="G90" s="80" t="str">
        <f t="shared" si="14"/>
        <v/>
      </c>
      <c r="H90" s="53" t="str">
        <f t="shared" si="9"/>
        <v xml:space="preserve"> </v>
      </c>
    </row>
    <row r="91" spans="1:8" x14ac:dyDescent="0.25">
      <c r="A91" s="13">
        <f t="shared" si="10"/>
        <v>77</v>
      </c>
      <c r="B91" s="51">
        <f t="shared" si="11"/>
        <v>43483</v>
      </c>
      <c r="C91" s="97"/>
      <c r="D91" s="81">
        <f t="shared" si="12"/>
        <v>0</v>
      </c>
      <c r="E91" s="81">
        <f t="shared" si="13"/>
        <v>0</v>
      </c>
      <c r="F91" s="81">
        <f t="shared" ca="1" si="8"/>
        <v>0</v>
      </c>
      <c r="G91" s="80" t="str">
        <f t="shared" si="14"/>
        <v/>
      </c>
      <c r="H91" s="53" t="str">
        <f t="shared" si="9"/>
        <v xml:space="preserve"> </v>
      </c>
    </row>
    <row r="92" spans="1:8" x14ac:dyDescent="0.25">
      <c r="A92" s="13">
        <f t="shared" si="10"/>
        <v>78</v>
      </c>
      <c r="B92" s="51">
        <f t="shared" si="11"/>
        <v>43484</v>
      </c>
      <c r="C92" s="97"/>
      <c r="D92" s="81">
        <f t="shared" si="12"/>
        <v>0</v>
      </c>
      <c r="E92" s="81">
        <f t="shared" si="13"/>
        <v>0</v>
      </c>
      <c r="F92" s="81">
        <f t="shared" ca="1" si="8"/>
        <v>0</v>
      </c>
      <c r="G92" s="80" t="str">
        <f t="shared" si="14"/>
        <v/>
      </c>
      <c r="H92" s="53" t="str">
        <f t="shared" si="9"/>
        <v xml:space="preserve"> </v>
      </c>
    </row>
    <row r="93" spans="1:8" x14ac:dyDescent="0.25">
      <c r="A93" s="13">
        <f t="shared" si="10"/>
        <v>79</v>
      </c>
      <c r="B93" s="51">
        <f t="shared" si="11"/>
        <v>43485</v>
      </c>
      <c r="C93" s="97"/>
      <c r="D93" s="81">
        <f t="shared" si="12"/>
        <v>0</v>
      </c>
      <c r="E93" s="81">
        <f t="shared" si="13"/>
        <v>0</v>
      </c>
      <c r="F93" s="81">
        <f t="shared" ca="1" si="8"/>
        <v>0</v>
      </c>
      <c r="G93" s="80" t="str">
        <f t="shared" si="14"/>
        <v/>
      </c>
      <c r="H93" s="53" t="str">
        <f t="shared" si="9"/>
        <v xml:space="preserve"> </v>
      </c>
    </row>
    <row r="94" spans="1:8" x14ac:dyDescent="0.25">
      <c r="A94" s="13">
        <f t="shared" si="10"/>
        <v>80</v>
      </c>
      <c r="B94" s="51">
        <f t="shared" si="11"/>
        <v>43486</v>
      </c>
      <c r="C94" s="97"/>
      <c r="D94" s="81">
        <f t="shared" si="12"/>
        <v>0</v>
      </c>
      <c r="E94" s="81">
        <f t="shared" si="13"/>
        <v>0</v>
      </c>
      <c r="F94" s="81">
        <f t="shared" ca="1" si="8"/>
        <v>0</v>
      </c>
      <c r="G94" s="80" t="str">
        <f t="shared" si="14"/>
        <v/>
      </c>
      <c r="H94" s="53" t="str">
        <f t="shared" si="9"/>
        <v xml:space="preserve"> </v>
      </c>
    </row>
    <row r="95" spans="1:8" x14ac:dyDescent="0.25">
      <c r="A95" s="13">
        <f t="shared" si="10"/>
        <v>81</v>
      </c>
      <c r="B95" s="51">
        <f t="shared" si="11"/>
        <v>43487</v>
      </c>
      <c r="C95" s="97"/>
      <c r="D95" s="81">
        <f t="shared" si="12"/>
        <v>0</v>
      </c>
      <c r="E95" s="81">
        <f t="shared" si="13"/>
        <v>0</v>
      </c>
      <c r="F95" s="81">
        <f t="shared" ca="1" si="8"/>
        <v>0</v>
      </c>
      <c r="G95" s="80" t="str">
        <f t="shared" si="14"/>
        <v/>
      </c>
      <c r="H95" s="53" t="str">
        <f t="shared" si="9"/>
        <v xml:space="preserve"> </v>
      </c>
    </row>
    <row r="96" spans="1:8" x14ac:dyDescent="0.25">
      <c r="A96" s="13">
        <f t="shared" si="10"/>
        <v>82</v>
      </c>
      <c r="B96" s="51">
        <f t="shared" si="11"/>
        <v>43488</v>
      </c>
      <c r="C96" s="97"/>
      <c r="D96" s="81">
        <f t="shared" si="12"/>
        <v>0</v>
      </c>
      <c r="E96" s="81">
        <f t="shared" si="13"/>
        <v>0</v>
      </c>
      <c r="F96" s="81">
        <f t="shared" ca="1" si="8"/>
        <v>0</v>
      </c>
      <c r="G96" s="80" t="str">
        <f t="shared" si="14"/>
        <v/>
      </c>
      <c r="H96" s="53" t="str">
        <f t="shared" si="9"/>
        <v xml:space="preserve"> </v>
      </c>
    </row>
    <row r="97" spans="1:8" x14ac:dyDescent="0.25">
      <c r="A97" s="13">
        <f t="shared" si="10"/>
        <v>83</v>
      </c>
      <c r="B97" s="51">
        <f t="shared" si="11"/>
        <v>43489</v>
      </c>
      <c r="C97" s="97"/>
      <c r="D97" s="81">
        <f t="shared" si="12"/>
        <v>0</v>
      </c>
      <c r="E97" s="81">
        <f t="shared" si="13"/>
        <v>0</v>
      </c>
      <c r="F97" s="81">
        <f t="shared" ca="1" si="8"/>
        <v>0</v>
      </c>
      <c r="G97" s="80" t="str">
        <f t="shared" si="14"/>
        <v/>
      </c>
      <c r="H97" s="53" t="str">
        <f t="shared" si="9"/>
        <v xml:space="preserve"> </v>
      </c>
    </row>
    <row r="98" spans="1:8" x14ac:dyDescent="0.25">
      <c r="A98" s="13">
        <f t="shared" si="10"/>
        <v>84</v>
      </c>
      <c r="B98" s="51">
        <f t="shared" si="11"/>
        <v>43490</v>
      </c>
      <c r="C98" s="97"/>
      <c r="D98" s="81">
        <f t="shared" si="12"/>
        <v>0</v>
      </c>
      <c r="E98" s="81">
        <f t="shared" si="13"/>
        <v>0</v>
      </c>
      <c r="F98" s="81">
        <f t="shared" ca="1" si="8"/>
        <v>0</v>
      </c>
      <c r="G98" s="80" t="str">
        <f t="shared" si="14"/>
        <v/>
      </c>
      <c r="H98" s="53" t="str">
        <f t="shared" si="9"/>
        <v xml:space="preserve"> </v>
      </c>
    </row>
    <row r="99" spans="1:8" x14ac:dyDescent="0.25">
      <c r="A99" s="13">
        <f t="shared" si="10"/>
        <v>85</v>
      </c>
      <c r="B99" s="51">
        <f t="shared" si="11"/>
        <v>43491</v>
      </c>
      <c r="C99" s="97"/>
      <c r="D99" s="81">
        <f t="shared" si="12"/>
        <v>0</v>
      </c>
      <c r="E99" s="81">
        <f t="shared" si="13"/>
        <v>0</v>
      </c>
      <c r="F99" s="81">
        <f t="shared" ca="1" si="8"/>
        <v>0</v>
      </c>
      <c r="G99" s="80" t="str">
        <f t="shared" si="14"/>
        <v/>
      </c>
      <c r="H99" s="53" t="str">
        <f t="shared" si="9"/>
        <v xml:space="preserve"> </v>
      </c>
    </row>
    <row r="100" spans="1:8" x14ac:dyDescent="0.25">
      <c r="A100" s="13">
        <f t="shared" si="10"/>
        <v>86</v>
      </c>
      <c r="B100" s="51">
        <f t="shared" si="11"/>
        <v>43492</v>
      </c>
      <c r="C100" s="97"/>
      <c r="D100" s="81">
        <f t="shared" si="12"/>
        <v>0</v>
      </c>
      <c r="E100" s="81">
        <f t="shared" si="13"/>
        <v>0</v>
      </c>
      <c r="F100" s="81">
        <f t="shared" ca="1" si="8"/>
        <v>0</v>
      </c>
      <c r="G100" s="80" t="str">
        <f t="shared" si="14"/>
        <v/>
      </c>
      <c r="H100" s="53" t="str">
        <f t="shared" si="9"/>
        <v xml:space="preserve"> </v>
      </c>
    </row>
    <row r="101" spans="1:8" x14ac:dyDescent="0.25">
      <c r="A101" s="13">
        <f t="shared" si="10"/>
        <v>87</v>
      </c>
      <c r="B101" s="51">
        <f t="shared" si="11"/>
        <v>43493</v>
      </c>
      <c r="C101" s="97"/>
      <c r="D101" s="81">
        <f t="shared" si="12"/>
        <v>0</v>
      </c>
      <c r="E101" s="81">
        <f t="shared" si="13"/>
        <v>0</v>
      </c>
      <c r="F101" s="81">
        <f t="shared" ca="1" si="8"/>
        <v>0</v>
      </c>
      <c r="G101" s="80" t="str">
        <f t="shared" si="14"/>
        <v/>
      </c>
      <c r="H101" s="53" t="str">
        <f t="shared" si="9"/>
        <v xml:space="preserve"> </v>
      </c>
    </row>
    <row r="102" spans="1:8" x14ac:dyDescent="0.25">
      <c r="A102" s="13">
        <f t="shared" si="10"/>
        <v>88</v>
      </c>
      <c r="B102" s="51">
        <f t="shared" si="11"/>
        <v>43494</v>
      </c>
      <c r="C102" s="97"/>
      <c r="D102" s="81">
        <f t="shared" si="12"/>
        <v>0</v>
      </c>
      <c r="E102" s="81">
        <f t="shared" si="13"/>
        <v>0</v>
      </c>
      <c r="F102" s="81">
        <f t="shared" ca="1" si="8"/>
        <v>0</v>
      </c>
      <c r="G102" s="80" t="str">
        <f t="shared" si="14"/>
        <v/>
      </c>
      <c r="H102" s="53" t="str">
        <f t="shared" si="9"/>
        <v xml:space="preserve"> </v>
      </c>
    </row>
    <row r="103" spans="1:8" x14ac:dyDescent="0.25">
      <c r="A103" s="13">
        <f t="shared" si="10"/>
        <v>89</v>
      </c>
      <c r="B103" s="51">
        <f t="shared" si="11"/>
        <v>43495</v>
      </c>
      <c r="C103" s="97"/>
      <c r="D103" s="81">
        <f t="shared" si="12"/>
        <v>0</v>
      </c>
      <c r="E103" s="81">
        <f t="shared" si="13"/>
        <v>0</v>
      </c>
      <c r="F103" s="81">
        <f t="shared" ca="1" si="8"/>
        <v>0</v>
      </c>
      <c r="G103" s="80" t="str">
        <f t="shared" si="14"/>
        <v/>
      </c>
      <c r="H103" s="53" t="str">
        <f t="shared" si="9"/>
        <v xml:space="preserve"> </v>
      </c>
    </row>
    <row r="104" spans="1:8" ht="15.75" thickBot="1" x14ac:dyDescent="0.3">
      <c r="A104" s="18">
        <f t="shared" si="10"/>
        <v>90</v>
      </c>
      <c r="B104" s="54">
        <f t="shared" si="11"/>
        <v>43496</v>
      </c>
      <c r="C104" s="98"/>
      <c r="D104" s="82">
        <f t="shared" si="12"/>
        <v>0</v>
      </c>
      <c r="E104" s="82">
        <f t="shared" si="13"/>
        <v>0</v>
      </c>
      <c r="F104" s="82">
        <f t="shared" ca="1" si="8"/>
        <v>0</v>
      </c>
      <c r="G104" s="91" t="str">
        <f t="shared" si="14"/>
        <v/>
      </c>
      <c r="H104" s="56" t="str">
        <f t="shared" si="9"/>
        <v xml:space="preserve"> </v>
      </c>
    </row>
    <row r="105" spans="1:8" x14ac:dyDescent="0.25">
      <c r="B105" s="57"/>
      <c r="C105" s="57"/>
      <c r="D105" s="57"/>
      <c r="E105" s="57"/>
      <c r="F105" s="57"/>
      <c r="G105" s="6"/>
      <c r="H105" s="4"/>
    </row>
    <row r="106" spans="1:8" x14ac:dyDescent="0.25">
      <c r="B106" s="57"/>
      <c r="C106" s="57"/>
      <c r="D106" s="57"/>
      <c r="E106" s="57"/>
      <c r="F106" s="57"/>
      <c r="G106" s="6"/>
      <c r="H106" s="4"/>
    </row>
    <row r="107" spans="1:8" x14ac:dyDescent="0.25">
      <c r="B107" s="57"/>
      <c r="C107" s="57"/>
      <c r="D107" s="57"/>
      <c r="E107" s="57"/>
      <c r="F107" s="57"/>
      <c r="G107" s="57"/>
      <c r="H107" s="4"/>
    </row>
    <row r="108" spans="1:8" x14ac:dyDescent="0.25">
      <c r="B108" s="57"/>
      <c r="C108" s="57"/>
      <c r="D108" s="57"/>
      <c r="E108" s="57"/>
      <c r="F108" s="57"/>
      <c r="G108" s="57"/>
      <c r="H108" s="4"/>
    </row>
    <row r="109" spans="1:8" x14ac:dyDescent="0.25">
      <c r="B109" s="57"/>
      <c r="C109" s="57"/>
      <c r="D109" s="57"/>
      <c r="E109" s="57"/>
      <c r="F109" s="57"/>
      <c r="G109" s="57"/>
      <c r="H109" s="4"/>
    </row>
    <row r="110" spans="1:8" x14ac:dyDescent="0.25">
      <c r="B110" s="57"/>
      <c r="C110" s="57"/>
      <c r="D110" s="57"/>
      <c r="E110" s="57"/>
      <c r="F110" s="57"/>
      <c r="G110" s="57"/>
      <c r="H110" s="4"/>
    </row>
    <row r="111" spans="1:8" x14ac:dyDescent="0.25">
      <c r="B111" s="57"/>
      <c r="C111" s="57"/>
      <c r="D111" s="57"/>
      <c r="E111" s="57"/>
      <c r="F111" s="57"/>
      <c r="G111" s="57"/>
      <c r="H111" s="4"/>
    </row>
    <row r="112" spans="1:8" x14ac:dyDescent="0.25">
      <c r="B112" s="57"/>
      <c r="C112" s="57"/>
      <c r="D112" s="57"/>
      <c r="E112" s="57"/>
      <c r="F112" s="57"/>
      <c r="G112" s="57"/>
      <c r="H112" s="4"/>
    </row>
    <row r="113" spans="2:8" x14ac:dyDescent="0.25">
      <c r="B113" s="57"/>
      <c r="C113" s="57"/>
      <c r="D113" s="57"/>
      <c r="E113" s="57"/>
      <c r="F113" s="57"/>
      <c r="G113" s="57"/>
      <c r="H113" s="4"/>
    </row>
    <row r="114" spans="2:8" x14ac:dyDescent="0.25">
      <c r="B114" s="57"/>
      <c r="C114" s="57"/>
      <c r="D114" s="57"/>
      <c r="E114" s="57"/>
      <c r="F114" s="57"/>
      <c r="G114" s="57"/>
      <c r="H114" s="4"/>
    </row>
    <row r="115" spans="2:8" x14ac:dyDescent="0.25">
      <c r="B115" s="57"/>
      <c r="C115" s="57"/>
      <c r="D115" s="57"/>
      <c r="E115" s="57"/>
      <c r="F115" s="57"/>
      <c r="G115" s="57"/>
      <c r="H115" s="4"/>
    </row>
    <row r="116" spans="2:8" x14ac:dyDescent="0.25">
      <c r="B116" s="57"/>
      <c r="C116" s="57"/>
      <c r="D116" s="57"/>
      <c r="E116" s="57"/>
      <c r="F116" s="57"/>
      <c r="G116" s="57"/>
      <c r="H116" s="4"/>
    </row>
    <row r="117" spans="2:8" x14ac:dyDescent="0.25">
      <c r="B117" s="57"/>
      <c r="C117" s="57"/>
      <c r="D117" s="57"/>
      <c r="E117" s="57"/>
      <c r="F117" s="57"/>
      <c r="G117" s="57"/>
      <c r="H117" s="4"/>
    </row>
    <row r="118" spans="2:8" x14ac:dyDescent="0.25">
      <c r="B118" s="57"/>
      <c r="C118" s="57"/>
      <c r="D118" s="57"/>
      <c r="E118" s="57"/>
      <c r="F118" s="57"/>
      <c r="G118" s="57"/>
      <c r="H118" s="4"/>
    </row>
    <row r="119" spans="2:8" x14ac:dyDescent="0.25">
      <c r="B119" s="57"/>
      <c r="C119" s="57"/>
      <c r="D119" s="57"/>
      <c r="E119" s="57"/>
      <c r="F119" s="57"/>
      <c r="G119" s="57"/>
      <c r="H119" s="4"/>
    </row>
    <row r="120" spans="2:8" x14ac:dyDescent="0.25">
      <c r="B120" s="57"/>
      <c r="C120" s="57"/>
      <c r="D120" s="57"/>
      <c r="E120" s="57"/>
      <c r="F120" s="57"/>
      <c r="G120" s="57"/>
      <c r="H120" s="4"/>
    </row>
    <row r="121" spans="2:8" x14ac:dyDescent="0.25">
      <c r="B121" s="57"/>
      <c r="C121" s="57"/>
      <c r="D121" s="57"/>
      <c r="E121" s="57"/>
      <c r="F121" s="57"/>
      <c r="G121" s="57"/>
      <c r="H121" s="4"/>
    </row>
    <row r="122" spans="2:8" x14ac:dyDescent="0.25">
      <c r="B122" s="57"/>
      <c r="C122" s="57"/>
      <c r="D122" s="57"/>
      <c r="E122" s="57"/>
      <c r="F122" s="57"/>
      <c r="G122" s="57"/>
      <c r="H122" s="4"/>
    </row>
    <row r="123" spans="2:8" x14ac:dyDescent="0.25">
      <c r="B123" s="57"/>
      <c r="C123" s="57"/>
      <c r="D123" s="57"/>
      <c r="E123" s="57"/>
      <c r="F123" s="57"/>
      <c r="G123" s="57"/>
      <c r="H123" s="4"/>
    </row>
    <row r="124" spans="2:8" x14ac:dyDescent="0.25">
      <c r="B124" s="57"/>
      <c r="C124" s="57"/>
      <c r="D124" s="57"/>
      <c r="E124" s="57"/>
      <c r="F124" s="57"/>
      <c r="G124" s="57"/>
      <c r="H124" s="4"/>
    </row>
    <row r="125" spans="2:8" x14ac:dyDescent="0.25">
      <c r="B125" s="57"/>
      <c r="C125" s="57"/>
      <c r="D125" s="57"/>
      <c r="E125" s="57"/>
      <c r="F125" s="57"/>
      <c r="G125" s="57"/>
      <c r="H125" s="4"/>
    </row>
    <row r="126" spans="2:8" x14ac:dyDescent="0.25">
      <c r="B126" s="57"/>
      <c r="C126" s="57"/>
      <c r="D126" s="57"/>
      <c r="E126" s="57"/>
      <c r="F126" s="57"/>
      <c r="G126" s="57"/>
      <c r="H126" s="4"/>
    </row>
    <row r="127" spans="2:8" x14ac:dyDescent="0.25">
      <c r="B127" s="57"/>
      <c r="C127" s="57"/>
      <c r="D127" s="57"/>
      <c r="E127" s="57"/>
      <c r="F127" s="57"/>
      <c r="G127" s="57"/>
      <c r="H127" s="4"/>
    </row>
    <row r="128" spans="2:8" x14ac:dyDescent="0.25">
      <c r="B128" s="57"/>
      <c r="C128" s="57"/>
      <c r="D128" s="57"/>
      <c r="E128" s="57"/>
      <c r="F128" s="57"/>
      <c r="G128" s="57"/>
      <c r="H128" s="4"/>
    </row>
    <row r="129" spans="2:8" x14ac:dyDescent="0.25">
      <c r="B129" s="57"/>
      <c r="C129" s="57"/>
      <c r="D129" s="57"/>
      <c r="E129" s="57"/>
      <c r="F129" s="57"/>
      <c r="G129" s="57"/>
      <c r="H129" s="4"/>
    </row>
    <row r="130" spans="2:8" x14ac:dyDescent="0.25">
      <c r="B130" s="57"/>
      <c r="C130" s="57"/>
      <c r="D130" s="57"/>
      <c r="E130" s="57"/>
      <c r="F130" s="57"/>
      <c r="G130" s="57"/>
      <c r="H130" s="4"/>
    </row>
    <row r="131" spans="2:8" x14ac:dyDescent="0.25">
      <c r="B131" s="57"/>
      <c r="C131" s="57"/>
      <c r="D131" s="57"/>
      <c r="E131" s="57"/>
      <c r="F131" s="57"/>
      <c r="G131" s="57"/>
      <c r="H131" s="4"/>
    </row>
    <row r="132" spans="2:8" x14ac:dyDescent="0.25">
      <c r="B132" s="57"/>
      <c r="C132" s="57"/>
      <c r="D132" s="57"/>
      <c r="E132" s="57"/>
      <c r="F132" s="57"/>
      <c r="G132" s="57"/>
      <c r="H132" s="4"/>
    </row>
    <row r="133" spans="2:8" x14ac:dyDescent="0.25">
      <c r="B133" s="57"/>
      <c r="C133" s="57"/>
      <c r="D133" s="57"/>
      <c r="E133" s="57"/>
      <c r="F133" s="57"/>
      <c r="G133" s="57"/>
      <c r="H133" s="4"/>
    </row>
    <row r="134" spans="2:8" x14ac:dyDescent="0.25">
      <c r="B134" s="57"/>
      <c r="C134" s="57"/>
      <c r="D134" s="57"/>
      <c r="E134" s="57"/>
      <c r="F134" s="57"/>
      <c r="G134" s="57"/>
      <c r="H134" s="4"/>
    </row>
    <row r="135" spans="2:8" x14ac:dyDescent="0.25">
      <c r="B135" s="57"/>
      <c r="C135" s="57"/>
      <c r="D135" s="57"/>
      <c r="E135" s="57"/>
      <c r="F135" s="57"/>
      <c r="G135" s="57"/>
      <c r="H135" s="4"/>
    </row>
    <row r="136" spans="2:8" x14ac:dyDescent="0.25">
      <c r="B136" s="57"/>
      <c r="C136" s="57"/>
      <c r="D136" s="57"/>
      <c r="E136" s="57"/>
      <c r="F136" s="57"/>
      <c r="G136" s="57"/>
      <c r="H136" s="4"/>
    </row>
    <row r="137" spans="2:8" x14ac:dyDescent="0.25">
      <c r="B137" s="57"/>
      <c r="C137" s="57"/>
      <c r="D137" s="57"/>
      <c r="E137" s="57"/>
      <c r="F137" s="57"/>
      <c r="G137" s="57"/>
      <c r="H137" s="4"/>
    </row>
    <row r="138" spans="2:8" x14ac:dyDescent="0.25">
      <c r="B138" s="57"/>
      <c r="C138" s="57"/>
      <c r="D138" s="57"/>
      <c r="E138" s="57"/>
      <c r="F138" s="57"/>
      <c r="G138" s="57"/>
    </row>
    <row r="139" spans="2:8" x14ac:dyDescent="0.25">
      <c r="B139" s="57"/>
      <c r="C139" s="57"/>
      <c r="D139" s="57"/>
      <c r="E139" s="57"/>
      <c r="F139" s="57"/>
      <c r="G139" s="57"/>
    </row>
    <row r="140" spans="2:8" x14ac:dyDescent="0.25">
      <c r="B140" s="57"/>
      <c r="C140" s="57"/>
      <c r="D140" s="57"/>
      <c r="E140" s="57"/>
      <c r="F140" s="57"/>
      <c r="G140" s="57"/>
    </row>
  </sheetData>
  <conditionalFormatting sqref="C7">
    <cfRule type="cellIs" dxfId="36" priority="13" operator="lessThan">
      <formula>18.5</formula>
    </cfRule>
    <cfRule type="cellIs" dxfId="35" priority="14" operator="between">
      <formula>25</formula>
      <formula>18.5</formula>
    </cfRule>
    <cfRule type="cellIs" dxfId="34" priority="15" operator="between">
      <formula>25</formula>
      <formula>30</formula>
    </cfRule>
    <cfRule type="cellIs" dxfId="33" priority="16" operator="greaterThan">
      <formula>30</formula>
    </cfRule>
  </conditionalFormatting>
  <conditionalFormatting sqref="F7">
    <cfRule type="cellIs" dxfId="32" priority="8" operator="lessThan">
      <formula>18.5</formula>
    </cfRule>
    <cfRule type="cellIs" dxfId="31" priority="10" operator="between">
      <formula>25</formula>
      <formula>18.5</formula>
    </cfRule>
    <cfRule type="cellIs" dxfId="30" priority="11" operator="between">
      <formula>25</formula>
      <formula>30</formula>
    </cfRule>
    <cfRule type="cellIs" dxfId="29" priority="12" operator="greaterThan">
      <formula>30</formula>
    </cfRule>
  </conditionalFormatting>
  <conditionalFormatting sqref="D15:E104">
    <cfRule type="cellIs" dxfId="28" priority="17" stopIfTrue="1" operator="equal">
      <formula>0</formula>
    </cfRule>
    <cfRule type="cellIs" dxfId="27" priority="18" stopIfTrue="1" operator="lessThan">
      <formula>0</formula>
    </cfRule>
    <cfRule type="cellIs" dxfId="26" priority="20" stopIfTrue="1" operator="greaterThan">
      <formula>0</formula>
    </cfRule>
  </conditionalFormatting>
  <conditionalFormatting sqref="D15:E104">
    <cfRule type="expression" dxfId="25" priority="7">
      <formula>IF($C15=0,1,0)</formula>
    </cfRule>
  </conditionalFormatting>
  <conditionalFormatting sqref="B15:B104">
    <cfRule type="cellIs" dxfId="24" priority="6" operator="equal">
      <formula>TODAY()</formula>
    </cfRule>
  </conditionalFormatting>
  <conditionalFormatting sqref="H15:H104">
    <cfRule type="cellIs" dxfId="23" priority="1" operator="equal">
      <formula>" "</formula>
    </cfRule>
    <cfRule type="cellIs" dxfId="22" priority="2" operator="between">
      <formula>18.5</formula>
      <formula>25</formula>
    </cfRule>
    <cfRule type="cellIs" dxfId="21" priority="3" operator="between">
      <formula>25</formula>
      <formula>30</formula>
    </cfRule>
    <cfRule type="cellIs" dxfId="20" priority="4" operator="lessThan">
      <formula>18.5</formula>
    </cfRule>
    <cfRule type="cellIs" dxfId="19" priority="5" operator="greaterThan">
      <formula>30</formula>
    </cfRule>
  </conditionalFormatting>
  <hyperlinks>
    <hyperlink ref="F1" r:id="rId1" xr:uid="{00000000-0004-0000-0300-000000000000}"/>
  </hyperlinks>
  <pageMargins left="0.7" right="0.7" top="0.75" bottom="0.75" header="0.3" footer="0.3"/>
  <pageSetup paperSize="9" scale="86" orientation="portrait" horizontalDpi="0" verticalDpi="0" r:id="rId2"/>
  <colBreaks count="2" manualBreakCount="2">
    <brk id="9" max="1048575" man="1"/>
    <brk id="19"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39"/>
  <sheetViews>
    <sheetView zoomScaleNormal="100" zoomScaleSheetLayoutView="100" workbookViewId="0">
      <selection activeCell="C33" sqref="C33"/>
    </sheetView>
  </sheetViews>
  <sheetFormatPr defaultRowHeight="15" x14ac:dyDescent="0.25"/>
  <cols>
    <col min="1" max="1" width="5.42578125" style="3" customWidth="1"/>
    <col min="2" max="2" width="14.7109375" style="3" customWidth="1"/>
    <col min="3" max="3" width="11.42578125" style="5" bestFit="1" customWidth="1"/>
    <col min="4" max="4" width="10.28515625" style="6" customWidth="1"/>
    <col min="5" max="5" width="11.42578125" style="3" customWidth="1"/>
    <col min="6" max="6" width="13.140625" style="4" customWidth="1"/>
    <col min="7" max="7" width="10.42578125" style="3" customWidth="1"/>
    <col min="8" max="8" width="14.85546875" style="3" customWidth="1"/>
    <col min="9" max="16384" width="9.140625" style="3"/>
  </cols>
  <sheetData>
    <row r="1" spans="1:24" ht="21" x14ac:dyDescent="0.35">
      <c r="B1" s="1" t="s">
        <v>30</v>
      </c>
      <c r="F1" s="2" t="s">
        <v>31</v>
      </c>
      <c r="K1" s="1" t="s">
        <v>30</v>
      </c>
      <c r="L1" s="5"/>
      <c r="M1" s="6"/>
      <c r="V1" s="3" t="s">
        <v>54</v>
      </c>
    </row>
    <row r="2" spans="1:24" ht="15.75" thickBot="1" x14ac:dyDescent="0.3">
      <c r="B2" s="3" t="s">
        <v>32</v>
      </c>
      <c r="K2" s="3" t="s">
        <v>32</v>
      </c>
      <c r="L2" s="5"/>
      <c r="M2" s="6"/>
    </row>
    <row r="3" spans="1:24" ht="15.75" thickBot="1" x14ac:dyDescent="0.3">
      <c r="B3" s="66" t="s">
        <v>50</v>
      </c>
      <c r="C3" s="67"/>
      <c r="D3" s="68"/>
      <c r="E3" s="69"/>
      <c r="F3" s="70"/>
      <c r="G3" s="69"/>
      <c r="H3" s="71"/>
      <c r="V3" s="3" t="s">
        <v>55</v>
      </c>
    </row>
    <row r="4" spans="1:24" x14ac:dyDescent="0.25">
      <c r="B4" s="7" t="s">
        <v>1</v>
      </c>
      <c r="C4" s="8"/>
      <c r="D4" s="9"/>
      <c r="E4" s="10" t="s">
        <v>6</v>
      </c>
      <c r="F4" s="11"/>
      <c r="G4" s="10"/>
      <c r="H4" s="12" t="s">
        <v>26</v>
      </c>
      <c r="K4" s="3" t="s">
        <v>8</v>
      </c>
    </row>
    <row r="5" spans="1:24" x14ac:dyDescent="0.25">
      <c r="B5" s="13" t="s">
        <v>27</v>
      </c>
      <c r="C5" s="64">
        <v>170</v>
      </c>
      <c r="D5" s="15"/>
      <c r="E5" s="16" t="s">
        <v>27</v>
      </c>
      <c r="F5" s="64">
        <v>150</v>
      </c>
      <c r="G5" s="16"/>
      <c r="H5" s="64">
        <v>69</v>
      </c>
      <c r="K5" s="86" t="s">
        <v>10</v>
      </c>
      <c r="L5" s="3" t="s">
        <v>11</v>
      </c>
    </row>
    <row r="6" spans="1:24" x14ac:dyDescent="0.25">
      <c r="B6" s="13" t="s">
        <v>2</v>
      </c>
      <c r="C6" s="65">
        <f ca="1">TODAY()-10</f>
        <v>43398</v>
      </c>
      <c r="D6" s="15"/>
      <c r="E6" s="16" t="s">
        <v>2</v>
      </c>
      <c r="F6" s="65">
        <f ca="1">TODAY()+50</f>
        <v>43458</v>
      </c>
      <c r="G6" s="16">
        <f ca="1">F6-C6</f>
        <v>60</v>
      </c>
      <c r="H6" s="17" t="s">
        <v>49</v>
      </c>
      <c r="K6" s="75" t="s">
        <v>12</v>
      </c>
      <c r="L6" s="3" t="s">
        <v>13</v>
      </c>
    </row>
    <row r="7" spans="1:24" ht="15.75" thickBot="1" x14ac:dyDescent="0.3">
      <c r="B7" s="18" t="s">
        <v>0</v>
      </c>
      <c r="C7" s="19">
        <f>IF(OR(ISBLANK(C5),ISERROR(C5/2.2046244202/($H$5*2.54/100)^2))," --- ",(C5/2.2046244202)/(($H$5/100)*2.54)^2)</f>
        <v>25.104333342277382</v>
      </c>
      <c r="D7" s="20"/>
      <c r="E7" s="21" t="s">
        <v>7</v>
      </c>
      <c r="F7" s="19">
        <f>IF(OR(ISBLANK(F5),ISERROR(F5/2.2046244202/($H$5*2.54/100)^2))," --- ",(F5/2.2046244202)/(($H$5/100)*2.54)^2)</f>
        <v>22.150882360832984</v>
      </c>
      <c r="G7" s="22"/>
      <c r="H7" s="23"/>
      <c r="K7" s="62" t="s">
        <v>14</v>
      </c>
      <c r="L7" s="3" t="s">
        <v>53</v>
      </c>
    </row>
    <row r="8" spans="1:24" x14ac:dyDescent="0.25">
      <c r="B8" s="24"/>
      <c r="C8" s="25"/>
      <c r="D8" s="26"/>
      <c r="E8" s="27"/>
      <c r="F8" s="28"/>
      <c r="G8" s="27"/>
      <c r="H8" s="29"/>
      <c r="K8" s="63" t="s">
        <v>17</v>
      </c>
      <c r="L8" s="3" t="s">
        <v>16</v>
      </c>
    </row>
    <row r="9" spans="1:24" x14ac:dyDescent="0.25">
      <c r="B9" s="24" t="s">
        <v>5</v>
      </c>
      <c r="C9" s="25">
        <f ca="1">-(C5-F5)/(F6-C6)</f>
        <v>-0.33333333333333331</v>
      </c>
      <c r="D9" s="30" t="s">
        <v>28</v>
      </c>
      <c r="E9" s="27"/>
      <c r="F9" s="31">
        <f ca="1">F10/7</f>
        <v>1166.7142857142858</v>
      </c>
      <c r="G9" s="27" t="s">
        <v>47</v>
      </c>
      <c r="H9" s="29"/>
    </row>
    <row r="10" spans="1:24" ht="15.75" thickBot="1" x14ac:dyDescent="0.3">
      <c r="B10" s="32" t="s">
        <v>19</v>
      </c>
      <c r="C10" s="33">
        <f ca="1">C9*7</f>
        <v>-2.333333333333333</v>
      </c>
      <c r="D10" s="34" t="s">
        <v>29</v>
      </c>
      <c r="E10" s="35"/>
      <c r="F10" s="36">
        <f ca="1">ABS(INT(C10/2.2*7700))</f>
        <v>8167</v>
      </c>
      <c r="G10" s="35" t="s">
        <v>48</v>
      </c>
      <c r="H10" s="37"/>
    </row>
    <row r="11" spans="1:24" x14ac:dyDescent="0.25">
      <c r="M11" s="38"/>
      <c r="N11" s="38"/>
      <c r="O11" s="38"/>
      <c r="P11" s="38"/>
      <c r="Q11" s="38"/>
      <c r="R11" s="38"/>
      <c r="S11" s="38"/>
      <c r="T11" s="38"/>
      <c r="U11" s="38"/>
      <c r="V11" s="38"/>
      <c r="W11" s="38"/>
      <c r="X11" s="39" t="s">
        <v>9</v>
      </c>
    </row>
    <row r="12" spans="1:24" x14ac:dyDescent="0.25">
      <c r="B12" s="3" t="s">
        <v>21</v>
      </c>
      <c r="V12" s="27"/>
      <c r="W12" s="27"/>
      <c r="X12" s="27"/>
    </row>
    <row r="13" spans="1:24" ht="15.75" thickBot="1" x14ac:dyDescent="0.3">
      <c r="V13" s="27"/>
      <c r="W13" s="27"/>
      <c r="X13" s="27"/>
    </row>
    <row r="14" spans="1:24" s="45" customFormat="1" ht="30.75" thickBot="1" x14ac:dyDescent="0.3">
      <c r="A14" s="40" t="s">
        <v>24</v>
      </c>
      <c r="B14" s="41" t="s">
        <v>2</v>
      </c>
      <c r="C14" s="78" t="s">
        <v>27</v>
      </c>
      <c r="D14" s="42" t="s">
        <v>22</v>
      </c>
      <c r="E14" s="41" t="s">
        <v>23</v>
      </c>
      <c r="F14" s="41" t="s">
        <v>6</v>
      </c>
      <c r="G14" s="43" t="s">
        <v>25</v>
      </c>
      <c r="H14" s="44" t="s">
        <v>18</v>
      </c>
    </row>
    <row r="15" spans="1:24" x14ac:dyDescent="0.25">
      <c r="A15" s="46">
        <v>1</v>
      </c>
      <c r="B15" s="47">
        <f ca="1">C6+1</f>
        <v>43399</v>
      </c>
      <c r="C15" s="48">
        <v>170</v>
      </c>
      <c r="D15" s="15">
        <f>C15-C5</f>
        <v>0</v>
      </c>
      <c r="E15" s="15">
        <f>C15-C5</f>
        <v>0</v>
      </c>
      <c r="F15" s="49">
        <f ca="1">C5+C9</f>
        <v>169.66666666666666</v>
      </c>
      <c r="G15" s="50">
        <f t="shared" ref="G15:G26" ca="1" si="0">IF(ISBLANK(C15),"",F15-C15)</f>
        <v>-0.33333333333334281</v>
      </c>
      <c r="H15" s="53">
        <f t="shared" ref="H15:H44" si="1">IF(ISBLANK(C15)," ",C15/2.2046244202/($H$5/100*2.54)^2)</f>
        <v>25.104333342277382</v>
      </c>
    </row>
    <row r="16" spans="1:24" x14ac:dyDescent="0.25">
      <c r="A16" s="13">
        <f>A15+1</f>
        <v>2</v>
      </c>
      <c r="B16" s="51">
        <f ca="1">B15+1</f>
        <v>43400</v>
      </c>
      <c r="C16" s="14">
        <f ca="1">C15-RANDBETWEEN(0,100)/50+0.5</f>
        <v>170.46</v>
      </c>
      <c r="D16" s="15">
        <f t="shared" ref="D16:D79" ca="1" si="2">IF(ISBLANK(C16),"",C16-C15)</f>
        <v>0.46000000000000796</v>
      </c>
      <c r="E16" s="15">
        <f ca="1">IF(ISBLANK(C16),,C16-C$5)</f>
        <v>0.46000000000000796</v>
      </c>
      <c r="F16" s="52">
        <f ca="1">IF(F15&gt;F$5,F15+C$9,0)</f>
        <v>169.33333333333331</v>
      </c>
      <c r="G16" s="50">
        <f t="shared" ca="1" si="0"/>
        <v>-1.1266666666666936</v>
      </c>
      <c r="H16" s="53">
        <f t="shared" ca="1" si="1"/>
        <v>25.1722627148506</v>
      </c>
    </row>
    <row r="17" spans="1:8" x14ac:dyDescent="0.25">
      <c r="A17" s="13">
        <f t="shared" ref="A17:B80" si="3">A16+1</f>
        <v>3</v>
      </c>
      <c r="B17" s="51">
        <f t="shared" ca="1" si="3"/>
        <v>43401</v>
      </c>
      <c r="C17" s="14">
        <f ca="1">C16-RANDBETWEEN(0,100)/50+0.4</f>
        <v>168.92000000000002</v>
      </c>
      <c r="D17" s="15">
        <f t="shared" ca="1" si="2"/>
        <v>-1.539999999999992</v>
      </c>
      <c r="E17" s="15">
        <f t="shared" ref="E17:E80" ca="1" si="4">IF(ISBLANK(C17),,C17-C$5)</f>
        <v>-1.0799999999999841</v>
      </c>
      <c r="F17" s="52">
        <f t="shared" ref="F17:F80" ca="1" si="5">IF(F16&gt;F$5,F16+C$9,0)</f>
        <v>168.99999999999997</v>
      </c>
      <c r="G17" s="50">
        <f t="shared" ca="1" si="0"/>
        <v>7.9999999999955662E-2</v>
      </c>
      <c r="H17" s="53">
        <f t="shared" ca="1" si="1"/>
        <v>24.944846989279384</v>
      </c>
    </row>
    <row r="18" spans="1:8" x14ac:dyDescent="0.25">
      <c r="A18" s="13">
        <f t="shared" si="3"/>
        <v>4</v>
      </c>
      <c r="B18" s="51">
        <f t="shared" ca="1" si="3"/>
        <v>43402</v>
      </c>
      <c r="C18" s="14">
        <f t="shared" ref="C18:C44" ca="1" si="6">C17-RANDBETWEEN(0,100)/50+0.4</f>
        <v>167.86</v>
      </c>
      <c r="D18" s="15">
        <f t="shared" ca="1" si="2"/>
        <v>-1.0600000000000023</v>
      </c>
      <c r="E18" s="15">
        <f t="shared" ca="1" si="4"/>
        <v>-2.1399999999999864</v>
      </c>
      <c r="F18" s="52">
        <f t="shared" ca="1" si="5"/>
        <v>168.66666666666663</v>
      </c>
      <c r="G18" s="50">
        <f t="shared" ca="1" si="0"/>
        <v>0.80666666666661513</v>
      </c>
      <c r="H18" s="53">
        <f t="shared" ca="1" si="1"/>
        <v>24.78831408726283</v>
      </c>
    </row>
    <row r="19" spans="1:8" x14ac:dyDescent="0.25">
      <c r="A19" s="13">
        <f t="shared" si="3"/>
        <v>5</v>
      </c>
      <c r="B19" s="51">
        <f t="shared" ca="1" si="3"/>
        <v>43403</v>
      </c>
      <c r="C19" s="14">
        <f t="shared" ca="1" si="6"/>
        <v>167.72000000000003</v>
      </c>
      <c r="D19" s="15">
        <f t="shared" ca="1" si="2"/>
        <v>-0.13999999999998636</v>
      </c>
      <c r="E19" s="15">
        <f t="shared" ca="1" si="4"/>
        <v>-2.2799999999999727</v>
      </c>
      <c r="F19" s="52">
        <f t="shared" ca="1" si="5"/>
        <v>168.33333333333329</v>
      </c>
      <c r="G19" s="50">
        <f t="shared" ca="1" si="0"/>
        <v>0.61333333333325868</v>
      </c>
      <c r="H19" s="53">
        <f t="shared" ca="1" si="1"/>
        <v>24.767639930392722</v>
      </c>
    </row>
    <row r="20" spans="1:8" x14ac:dyDescent="0.25">
      <c r="A20" s="13">
        <f t="shared" si="3"/>
        <v>6</v>
      </c>
      <c r="B20" s="51">
        <f t="shared" ca="1" si="3"/>
        <v>43404</v>
      </c>
      <c r="C20" s="14">
        <f t="shared" ca="1" si="6"/>
        <v>167.68000000000004</v>
      </c>
      <c r="D20" s="15">
        <f t="shared" ca="1" si="2"/>
        <v>-3.9999999999992042E-2</v>
      </c>
      <c r="E20" s="15">
        <f t="shared" ca="1" si="4"/>
        <v>-2.3199999999999648</v>
      </c>
      <c r="F20" s="52">
        <f t="shared" ca="1" si="5"/>
        <v>167.99999999999994</v>
      </c>
      <c r="G20" s="50">
        <f t="shared" ca="1" si="0"/>
        <v>0.31999999999990791</v>
      </c>
      <c r="H20" s="53">
        <f t="shared" ca="1" si="1"/>
        <v>24.761733028429838</v>
      </c>
    </row>
    <row r="21" spans="1:8" x14ac:dyDescent="0.25">
      <c r="A21" s="13">
        <f t="shared" si="3"/>
        <v>7</v>
      </c>
      <c r="B21" s="51">
        <f t="shared" ca="1" si="3"/>
        <v>43405</v>
      </c>
      <c r="C21" s="14">
        <f t="shared" ca="1" si="6"/>
        <v>167.52000000000004</v>
      </c>
      <c r="D21" s="15">
        <f t="shared" ca="1" si="2"/>
        <v>-0.15999999999999659</v>
      </c>
      <c r="E21" s="15">
        <f t="shared" ca="1" si="4"/>
        <v>-2.4799999999999613</v>
      </c>
      <c r="F21" s="52">
        <f t="shared" ca="1" si="5"/>
        <v>167.6666666666666</v>
      </c>
      <c r="G21" s="50">
        <f t="shared" ca="1" si="0"/>
        <v>0.1466666666665617</v>
      </c>
      <c r="H21" s="53">
        <f t="shared" ca="1" si="1"/>
        <v>24.738105420578282</v>
      </c>
    </row>
    <row r="22" spans="1:8" x14ac:dyDescent="0.25">
      <c r="A22" s="13">
        <f t="shared" si="3"/>
        <v>8</v>
      </c>
      <c r="B22" s="51">
        <f t="shared" ca="1" si="3"/>
        <v>43406</v>
      </c>
      <c r="C22" s="14">
        <f t="shared" ca="1" si="6"/>
        <v>167.74000000000004</v>
      </c>
      <c r="D22" s="15">
        <f t="shared" ca="1" si="2"/>
        <v>0.21999999999999886</v>
      </c>
      <c r="E22" s="15">
        <f t="shared" ca="1" si="4"/>
        <v>-2.2599999999999625</v>
      </c>
      <c r="F22" s="52">
        <f t="shared" ca="1" si="5"/>
        <v>167.33333333333326</v>
      </c>
      <c r="G22" s="50">
        <f t="shared" ca="1" si="0"/>
        <v>-0.40666666666677997</v>
      </c>
      <c r="H22" s="53">
        <f t="shared" ca="1" si="1"/>
        <v>24.770593381374169</v>
      </c>
    </row>
    <row r="23" spans="1:8" x14ac:dyDescent="0.25">
      <c r="A23" s="13">
        <f t="shared" si="3"/>
        <v>9</v>
      </c>
      <c r="B23" s="51">
        <f t="shared" ca="1" si="3"/>
        <v>43407</v>
      </c>
      <c r="C23" s="14">
        <f t="shared" ca="1" si="6"/>
        <v>166.92000000000004</v>
      </c>
      <c r="D23" s="15">
        <f t="shared" ca="1" si="2"/>
        <v>-0.81999999999999318</v>
      </c>
      <c r="E23" s="15">
        <f t="shared" ca="1" si="4"/>
        <v>-3.0799999999999557</v>
      </c>
      <c r="F23" s="52">
        <f t="shared" ca="1" si="5"/>
        <v>166.99999999999991</v>
      </c>
      <c r="G23" s="50">
        <f t="shared" ca="1" si="0"/>
        <v>7.9999999999870397E-2</v>
      </c>
      <c r="H23" s="53">
        <f t="shared" ca="1" si="1"/>
        <v>24.64950189113495</v>
      </c>
    </row>
    <row r="24" spans="1:8" x14ac:dyDescent="0.25">
      <c r="A24" s="13">
        <f t="shared" si="3"/>
        <v>10</v>
      </c>
      <c r="B24" s="51">
        <f t="shared" ca="1" si="3"/>
        <v>43408</v>
      </c>
      <c r="C24" s="14">
        <f t="shared" ca="1" si="6"/>
        <v>166.40000000000006</v>
      </c>
      <c r="D24" s="15">
        <f t="shared" ca="1" si="2"/>
        <v>-0.51999999999998181</v>
      </c>
      <c r="E24" s="15">
        <f t="shared" ca="1" si="4"/>
        <v>-3.5999999999999375</v>
      </c>
      <c r="F24" s="52">
        <f t="shared" ca="1" si="5"/>
        <v>166.66666666666657</v>
      </c>
      <c r="G24" s="50">
        <f t="shared" ca="1" si="0"/>
        <v>0.2666666666665094</v>
      </c>
      <c r="H24" s="53">
        <f t="shared" ca="1" si="1"/>
        <v>24.572712165617396</v>
      </c>
    </row>
    <row r="25" spans="1:8" x14ac:dyDescent="0.25">
      <c r="A25" s="13">
        <f t="shared" si="3"/>
        <v>11</v>
      </c>
      <c r="B25" s="51">
        <f t="shared" ca="1" si="3"/>
        <v>43409</v>
      </c>
      <c r="C25" s="14">
        <f t="shared" ca="1" si="6"/>
        <v>166.36000000000007</v>
      </c>
      <c r="D25" s="15">
        <f t="shared" ca="1" si="2"/>
        <v>-3.9999999999992042E-2</v>
      </c>
      <c r="E25" s="15">
        <f t="shared" ca="1" si="4"/>
        <v>-3.6399999999999295</v>
      </c>
      <c r="F25" s="52">
        <f t="shared" ca="1" si="5"/>
        <v>166.33333333333323</v>
      </c>
      <c r="G25" s="50">
        <f t="shared" ca="1" si="0"/>
        <v>-2.6666666666841365E-2</v>
      </c>
      <c r="H25" s="53">
        <f t="shared" ca="1" si="1"/>
        <v>24.566805263654512</v>
      </c>
    </row>
    <row r="26" spans="1:8" x14ac:dyDescent="0.25">
      <c r="A26" s="13">
        <f t="shared" si="3"/>
        <v>12</v>
      </c>
      <c r="B26" s="51">
        <f t="shared" ca="1" si="3"/>
        <v>43410</v>
      </c>
      <c r="C26" s="14">
        <f t="shared" ca="1" si="6"/>
        <v>166.60000000000008</v>
      </c>
      <c r="D26" s="15">
        <f t="shared" ca="1" si="2"/>
        <v>0.24000000000000909</v>
      </c>
      <c r="E26" s="15">
        <f t="shared" ca="1" si="4"/>
        <v>-3.3999999999999204</v>
      </c>
      <c r="F26" s="52">
        <f t="shared" ca="1" si="5"/>
        <v>165.99999999999989</v>
      </c>
      <c r="G26" s="50">
        <f t="shared" ca="1" si="0"/>
        <v>-0.60000000000019327</v>
      </c>
      <c r="H26" s="53">
        <f t="shared" ca="1" si="1"/>
        <v>24.602246675431843</v>
      </c>
    </row>
    <row r="27" spans="1:8" x14ac:dyDescent="0.25">
      <c r="A27" s="13">
        <f t="shared" si="3"/>
        <v>13</v>
      </c>
      <c r="B27" s="51">
        <f t="shared" ca="1" si="3"/>
        <v>43411</v>
      </c>
      <c r="C27" s="14">
        <f t="shared" ca="1" si="6"/>
        <v>166.12000000000009</v>
      </c>
      <c r="D27" s="15">
        <f t="shared" ca="1" si="2"/>
        <v>-0.47999999999998977</v>
      </c>
      <c r="E27" s="15">
        <f t="shared" ca="1" si="4"/>
        <v>-3.8799999999999102</v>
      </c>
      <c r="F27" s="52">
        <f t="shared" ca="1" si="5"/>
        <v>165.66666666666654</v>
      </c>
      <c r="G27" s="50">
        <f ca="1">IF(ISBLANK(C27),"",F27-C27)</f>
        <v>-0.45333333333354631</v>
      </c>
      <c r="H27" s="53">
        <f t="shared" ca="1" si="1"/>
        <v>24.531363851877177</v>
      </c>
    </row>
    <row r="28" spans="1:8" x14ac:dyDescent="0.25">
      <c r="A28" s="13">
        <f t="shared" si="3"/>
        <v>14</v>
      </c>
      <c r="B28" s="51">
        <f t="shared" ca="1" si="3"/>
        <v>43412</v>
      </c>
      <c r="C28" s="14">
        <f t="shared" ca="1" si="6"/>
        <v>164.54000000000011</v>
      </c>
      <c r="D28" s="15">
        <f t="shared" ca="1" si="2"/>
        <v>-1.5799999999999841</v>
      </c>
      <c r="E28" s="15">
        <f t="shared" ca="1" si="4"/>
        <v>-5.4599999999998943</v>
      </c>
      <c r="F28" s="52">
        <f t="shared" ca="1" si="5"/>
        <v>165.3333333333332</v>
      </c>
      <c r="G28" s="50">
        <f t="shared" ref="G28:G91" ca="1" si="7">IF(ISBLANK(C28),"",F28-C28)</f>
        <v>0.79333333333309497</v>
      </c>
      <c r="H28" s="53">
        <f t="shared" ca="1" si="1"/>
        <v>24.29804122434307</v>
      </c>
    </row>
    <row r="29" spans="1:8" x14ac:dyDescent="0.25">
      <c r="A29" s="13">
        <f t="shared" si="3"/>
        <v>15</v>
      </c>
      <c r="B29" s="51">
        <f t="shared" ca="1" si="3"/>
        <v>43413</v>
      </c>
      <c r="C29" s="14">
        <f t="shared" ca="1" si="6"/>
        <v>163.9200000000001</v>
      </c>
      <c r="D29" s="15">
        <f t="shared" ca="1" si="2"/>
        <v>-0.62000000000000455</v>
      </c>
      <c r="E29" s="15">
        <f ca="1">IF(ISBLANK(C29),,C29-C$5)</f>
        <v>-6.0799999999998988</v>
      </c>
      <c r="F29" s="52">
        <f t="shared" ca="1" si="5"/>
        <v>164.99999999999986</v>
      </c>
      <c r="G29" s="50">
        <f t="shared" ca="1" si="7"/>
        <v>1.0799999999997567</v>
      </c>
      <c r="H29" s="53">
        <f t="shared" ca="1" si="1"/>
        <v>24.206484243918297</v>
      </c>
    </row>
    <row r="30" spans="1:8" x14ac:dyDescent="0.25">
      <c r="A30" s="13">
        <f t="shared" si="3"/>
        <v>16</v>
      </c>
      <c r="B30" s="51">
        <f t="shared" ca="1" si="3"/>
        <v>43414</v>
      </c>
      <c r="C30" s="14">
        <f t="shared" ca="1" si="6"/>
        <v>164.18000000000012</v>
      </c>
      <c r="D30" s="15">
        <f t="shared" ca="1" si="2"/>
        <v>0.26000000000001933</v>
      </c>
      <c r="E30" s="15">
        <f t="shared" ca="1" si="4"/>
        <v>-5.8199999999998795</v>
      </c>
      <c r="F30" s="52">
        <f t="shared" ca="1" si="5"/>
        <v>164.66666666666652</v>
      </c>
      <c r="G30" s="50">
        <f t="shared" ca="1" si="7"/>
        <v>0.48666666666639458</v>
      </c>
      <c r="H30" s="53">
        <f t="shared" ca="1" si="1"/>
        <v>24.244879106677079</v>
      </c>
    </row>
    <row r="31" spans="1:8" x14ac:dyDescent="0.25">
      <c r="A31" s="13">
        <f t="shared" si="3"/>
        <v>17</v>
      </c>
      <c r="B31" s="51">
        <f t="shared" ca="1" si="3"/>
        <v>43415</v>
      </c>
      <c r="C31" s="14">
        <f t="shared" ca="1" si="6"/>
        <v>164.40000000000012</v>
      </c>
      <c r="D31" s="15">
        <f t="shared" ca="1" si="2"/>
        <v>0.21999999999999886</v>
      </c>
      <c r="E31" s="15">
        <f t="shared" ca="1" si="4"/>
        <v>-5.5999999999998806</v>
      </c>
      <c r="F31" s="52">
        <f t="shared" ca="1" si="5"/>
        <v>164.33333333333317</v>
      </c>
      <c r="G31" s="50">
        <f t="shared" ca="1" si="7"/>
        <v>-6.6666666666947094E-2</v>
      </c>
      <c r="H31" s="53">
        <f t="shared" ca="1" si="1"/>
        <v>24.277367067472966</v>
      </c>
    </row>
    <row r="32" spans="1:8" x14ac:dyDescent="0.25">
      <c r="A32" s="13">
        <f t="shared" si="3"/>
        <v>18</v>
      </c>
      <c r="B32" s="51">
        <f t="shared" ca="1" si="3"/>
        <v>43416</v>
      </c>
      <c r="C32" s="14">
        <f t="shared" ca="1" si="6"/>
        <v>164.58000000000013</v>
      </c>
      <c r="D32" s="15">
        <f t="shared" ca="1" si="2"/>
        <v>0.18000000000000682</v>
      </c>
      <c r="E32" s="15">
        <f t="shared" ca="1" si="4"/>
        <v>-5.4199999999998738</v>
      </c>
      <c r="F32" s="52">
        <f t="shared" ca="1" si="5"/>
        <v>163.99999999999983</v>
      </c>
      <c r="G32" s="50">
        <f t="shared" ca="1" si="7"/>
        <v>-0.58000000000029672</v>
      </c>
      <c r="H32" s="53">
        <f t="shared" ca="1" si="1"/>
        <v>24.303948126305965</v>
      </c>
    </row>
    <row r="33" spans="1:8" x14ac:dyDescent="0.25">
      <c r="A33" s="13">
        <f t="shared" si="3"/>
        <v>19</v>
      </c>
      <c r="B33" s="51">
        <f t="shared" ca="1" si="3"/>
        <v>43417</v>
      </c>
      <c r="C33" s="14">
        <f t="shared" ca="1" si="6"/>
        <v>163.96000000000012</v>
      </c>
      <c r="D33" s="15">
        <f t="shared" ca="1" si="2"/>
        <v>-0.62000000000000455</v>
      </c>
      <c r="E33" s="15">
        <f t="shared" ca="1" si="4"/>
        <v>-6.0399999999998784</v>
      </c>
      <c r="F33" s="52">
        <f t="shared" ca="1" si="5"/>
        <v>163.66666666666649</v>
      </c>
      <c r="G33" s="50">
        <f t="shared" ca="1" si="7"/>
        <v>-0.29333333333363498</v>
      </c>
      <c r="H33" s="53">
        <f t="shared" ca="1" si="1"/>
        <v>24.212391145881188</v>
      </c>
    </row>
    <row r="34" spans="1:8" x14ac:dyDescent="0.25">
      <c r="A34" s="13">
        <f t="shared" si="3"/>
        <v>20</v>
      </c>
      <c r="B34" s="51">
        <f t="shared" ca="1" si="3"/>
        <v>43418</v>
      </c>
      <c r="C34" s="14">
        <f t="shared" ca="1" si="6"/>
        <v>162.52000000000012</v>
      </c>
      <c r="D34" s="15">
        <f t="shared" ca="1" si="2"/>
        <v>-1.4399999999999977</v>
      </c>
      <c r="E34" s="15">
        <f t="shared" ca="1" si="4"/>
        <v>-7.4799999999998761</v>
      </c>
      <c r="F34" s="52">
        <f t="shared" ca="1" si="5"/>
        <v>163.33333333333314</v>
      </c>
      <c r="G34" s="50">
        <f t="shared" ca="1" si="7"/>
        <v>0.81333333333301994</v>
      </c>
      <c r="H34" s="53">
        <f t="shared" ca="1" si="1"/>
        <v>23.999742675217192</v>
      </c>
    </row>
    <row r="35" spans="1:8" x14ac:dyDescent="0.25">
      <c r="A35" s="13">
        <f t="shared" si="3"/>
        <v>21</v>
      </c>
      <c r="B35" s="51">
        <f t="shared" ca="1" si="3"/>
        <v>43419</v>
      </c>
      <c r="C35" s="14">
        <f t="shared" ca="1" si="6"/>
        <v>162.80000000000013</v>
      </c>
      <c r="D35" s="15">
        <f t="shared" ca="1" si="2"/>
        <v>0.28000000000000114</v>
      </c>
      <c r="E35" s="15">
        <f t="shared" ca="1" si="4"/>
        <v>-7.1999999999998749</v>
      </c>
      <c r="F35" s="52">
        <f t="shared" ca="1" si="5"/>
        <v>162.9999999999998</v>
      </c>
      <c r="G35" s="50">
        <f t="shared" ca="1" si="7"/>
        <v>0.19999999999967599</v>
      </c>
      <c r="H35" s="53">
        <f t="shared" ca="1" si="1"/>
        <v>24.041090988957414</v>
      </c>
    </row>
    <row r="36" spans="1:8" x14ac:dyDescent="0.25">
      <c r="A36" s="13">
        <f t="shared" si="3"/>
        <v>22</v>
      </c>
      <c r="B36" s="51">
        <f t="shared" ca="1" si="3"/>
        <v>43420</v>
      </c>
      <c r="C36" s="14">
        <f t="shared" ca="1" si="6"/>
        <v>161.72000000000014</v>
      </c>
      <c r="D36" s="15">
        <f t="shared" ca="1" si="2"/>
        <v>-1.0799999999999841</v>
      </c>
      <c r="E36" s="15">
        <f t="shared" ca="1" si="4"/>
        <v>-8.279999999999859</v>
      </c>
      <c r="F36" s="52">
        <f t="shared" ca="1" si="5"/>
        <v>162.66666666666646</v>
      </c>
      <c r="G36" s="50">
        <f t="shared" ca="1" si="7"/>
        <v>0.94666666666631727</v>
      </c>
      <c r="H36" s="53">
        <f t="shared" ca="1" si="1"/>
        <v>23.881604635959416</v>
      </c>
    </row>
    <row r="37" spans="1:8" x14ac:dyDescent="0.25">
      <c r="A37" s="13">
        <f t="shared" si="3"/>
        <v>23</v>
      </c>
      <c r="B37" s="51">
        <f t="shared" ca="1" si="3"/>
        <v>43421</v>
      </c>
      <c r="C37" s="14">
        <f t="shared" ca="1" si="6"/>
        <v>160.50000000000014</v>
      </c>
      <c r="D37" s="15">
        <f t="shared" ca="1" si="2"/>
        <v>-1.2199999999999989</v>
      </c>
      <c r="E37" s="15">
        <f t="shared" ca="1" si="4"/>
        <v>-9.4999999999998579</v>
      </c>
      <c r="F37" s="52">
        <f t="shared" ca="1" si="5"/>
        <v>162.33333333333312</v>
      </c>
      <c r="G37" s="50">
        <f t="shared" ca="1" si="7"/>
        <v>1.8333333333329733</v>
      </c>
      <c r="H37" s="53">
        <f t="shared" ca="1" si="1"/>
        <v>23.70144412609131</v>
      </c>
    </row>
    <row r="38" spans="1:8" x14ac:dyDescent="0.25">
      <c r="A38" s="13">
        <f t="shared" si="3"/>
        <v>24</v>
      </c>
      <c r="B38" s="51">
        <f t="shared" ca="1" si="3"/>
        <v>43422</v>
      </c>
      <c r="C38" s="14">
        <f t="shared" ca="1" si="6"/>
        <v>160.46000000000015</v>
      </c>
      <c r="D38" s="15">
        <f t="shared" ca="1" si="2"/>
        <v>-3.9999999999992042E-2</v>
      </c>
      <c r="E38" s="15">
        <f t="shared" ca="1" si="4"/>
        <v>-9.5399999999998499</v>
      </c>
      <c r="F38" s="52">
        <f t="shared" ca="1" si="5"/>
        <v>161.99999999999977</v>
      </c>
      <c r="G38" s="50">
        <f t="shared" ca="1" si="7"/>
        <v>1.5399999999996226</v>
      </c>
      <c r="H38" s="53">
        <f t="shared" ca="1" si="1"/>
        <v>23.695537224128422</v>
      </c>
    </row>
    <row r="39" spans="1:8" x14ac:dyDescent="0.25">
      <c r="A39" s="13">
        <f t="shared" si="3"/>
        <v>25</v>
      </c>
      <c r="B39" s="51">
        <f t="shared" ca="1" si="3"/>
        <v>43423</v>
      </c>
      <c r="C39" s="14">
        <f t="shared" ca="1" si="6"/>
        <v>160.04000000000016</v>
      </c>
      <c r="D39" s="15">
        <f t="shared" ca="1" si="2"/>
        <v>-0.41999999999998749</v>
      </c>
      <c r="E39" s="15">
        <f t="shared" ca="1" si="4"/>
        <v>-9.9599999999998374</v>
      </c>
      <c r="F39" s="52">
        <f t="shared" ca="1" si="5"/>
        <v>161.66666666666643</v>
      </c>
      <c r="G39" s="50">
        <f t="shared" ca="1" si="7"/>
        <v>1.6266666666662672</v>
      </c>
      <c r="H39" s="53">
        <f t="shared" ca="1" si="1"/>
        <v>23.633514753518092</v>
      </c>
    </row>
    <row r="40" spans="1:8" x14ac:dyDescent="0.25">
      <c r="A40" s="13">
        <f t="shared" si="3"/>
        <v>26</v>
      </c>
      <c r="B40" s="51">
        <f t="shared" ca="1" si="3"/>
        <v>43424</v>
      </c>
      <c r="C40" s="14">
        <f t="shared" ca="1" si="6"/>
        <v>159.66000000000017</v>
      </c>
      <c r="D40" s="15">
        <f t="shared" ca="1" si="2"/>
        <v>-0.37999999999999545</v>
      </c>
      <c r="E40" s="15">
        <f t="shared" ca="1" si="4"/>
        <v>-10.339999999999833</v>
      </c>
      <c r="F40" s="52">
        <f t="shared" ca="1" si="5"/>
        <v>161.33333333333309</v>
      </c>
      <c r="G40" s="50">
        <f t="shared" ca="1" si="7"/>
        <v>1.6733333333329199</v>
      </c>
      <c r="H40" s="53">
        <f t="shared" ca="1" si="1"/>
        <v>23.57739918487065</v>
      </c>
    </row>
    <row r="41" spans="1:8" x14ac:dyDescent="0.25">
      <c r="A41" s="13">
        <f t="shared" si="3"/>
        <v>27</v>
      </c>
      <c r="B41" s="51">
        <f t="shared" ca="1" si="3"/>
        <v>43425</v>
      </c>
      <c r="C41" s="14">
        <f t="shared" ca="1" si="6"/>
        <v>160.02000000000018</v>
      </c>
      <c r="D41" s="15">
        <f t="shared" ca="1" si="2"/>
        <v>0.36000000000001364</v>
      </c>
      <c r="E41" s="15">
        <f t="shared" ca="1" si="4"/>
        <v>-9.9799999999998192</v>
      </c>
      <c r="F41" s="52">
        <f t="shared" ca="1" si="5"/>
        <v>160.99999999999974</v>
      </c>
      <c r="G41" s="50">
        <f t="shared" ca="1" si="7"/>
        <v>0.97999999999956344</v>
      </c>
      <c r="H41" s="53">
        <f t="shared" ca="1" si="1"/>
        <v>23.630561302536648</v>
      </c>
    </row>
    <row r="42" spans="1:8" x14ac:dyDescent="0.25">
      <c r="A42" s="13">
        <f t="shared" si="3"/>
        <v>28</v>
      </c>
      <c r="B42" s="51">
        <f t="shared" ca="1" si="3"/>
        <v>43426</v>
      </c>
      <c r="C42" s="14">
        <f t="shared" ca="1" si="6"/>
        <v>160.02000000000018</v>
      </c>
      <c r="D42" s="15">
        <f t="shared" ca="1" si="2"/>
        <v>0</v>
      </c>
      <c r="E42" s="15">
        <f t="shared" ca="1" si="4"/>
        <v>-9.9799999999998192</v>
      </c>
      <c r="F42" s="52">
        <f t="shared" ca="1" si="5"/>
        <v>160.6666666666664</v>
      </c>
      <c r="G42" s="50">
        <f t="shared" ca="1" si="7"/>
        <v>0.64666666666622064</v>
      </c>
      <c r="H42" s="53">
        <f t="shared" ca="1" si="1"/>
        <v>23.630561302536648</v>
      </c>
    </row>
    <row r="43" spans="1:8" x14ac:dyDescent="0.25">
      <c r="A43" s="13">
        <f t="shared" si="3"/>
        <v>29</v>
      </c>
      <c r="B43" s="51">
        <f t="shared" ca="1" si="3"/>
        <v>43427</v>
      </c>
      <c r="C43" s="14">
        <f t="shared" ca="1" si="6"/>
        <v>159.60000000000019</v>
      </c>
      <c r="D43" s="15">
        <f t="shared" ca="1" si="2"/>
        <v>-0.41999999999998749</v>
      </c>
      <c r="E43" s="15">
        <f t="shared" ca="1" si="4"/>
        <v>-10.399999999999807</v>
      </c>
      <c r="F43" s="52">
        <f t="shared" ca="1" si="5"/>
        <v>160.33333333333306</v>
      </c>
      <c r="G43" s="50">
        <f t="shared" ca="1" si="7"/>
        <v>0.73333333333286532</v>
      </c>
      <c r="H43" s="53">
        <f t="shared" ca="1" si="1"/>
        <v>23.568538831926322</v>
      </c>
    </row>
    <row r="44" spans="1:8" x14ac:dyDescent="0.25">
      <c r="A44" s="13">
        <f t="shared" si="3"/>
        <v>30</v>
      </c>
      <c r="B44" s="51">
        <f t="shared" ca="1" si="3"/>
        <v>43428</v>
      </c>
      <c r="C44" s="14">
        <f t="shared" ca="1" si="6"/>
        <v>159.98000000000019</v>
      </c>
      <c r="D44" s="15">
        <f t="shared" ca="1" si="2"/>
        <v>0.37999999999999545</v>
      </c>
      <c r="E44" s="15">
        <f t="shared" ca="1" si="4"/>
        <v>-10.019999999999811</v>
      </c>
      <c r="F44" s="52">
        <f t="shared" ca="1" si="5"/>
        <v>159.99999999999972</v>
      </c>
      <c r="G44" s="50">
        <f t="shared" ca="1" si="7"/>
        <v>1.9999999999527063E-2</v>
      </c>
      <c r="H44" s="53">
        <f t="shared" ca="1" si="1"/>
        <v>23.624654400573764</v>
      </c>
    </row>
    <row r="45" spans="1:8" x14ac:dyDescent="0.25">
      <c r="A45" s="13">
        <f t="shared" si="3"/>
        <v>31</v>
      </c>
      <c r="B45" s="51">
        <f t="shared" ca="1" si="3"/>
        <v>43429</v>
      </c>
      <c r="C45" s="14"/>
      <c r="D45" s="15" t="str">
        <f t="shared" si="2"/>
        <v/>
      </c>
      <c r="E45" s="15">
        <f t="shared" si="4"/>
        <v>0</v>
      </c>
      <c r="F45" s="52">
        <f t="shared" ca="1" si="5"/>
        <v>159.66666666666637</v>
      </c>
      <c r="G45" s="50" t="str">
        <f t="shared" si="7"/>
        <v/>
      </c>
      <c r="H45" s="53" t="str">
        <f>IF(ISBLANK(C45)," ",C45/2.2046244202/($H$5/100*2.54)^2)</f>
        <v xml:space="preserve"> </v>
      </c>
    </row>
    <row r="46" spans="1:8" x14ac:dyDescent="0.25">
      <c r="A46" s="13">
        <f t="shared" si="3"/>
        <v>32</v>
      </c>
      <c r="B46" s="51">
        <f t="shared" ca="1" si="3"/>
        <v>43430</v>
      </c>
      <c r="C46" s="14"/>
      <c r="D46" s="15" t="str">
        <f t="shared" si="2"/>
        <v/>
      </c>
      <c r="E46" s="15">
        <f t="shared" si="4"/>
        <v>0</v>
      </c>
      <c r="F46" s="52">
        <f t="shared" ca="1" si="5"/>
        <v>159.33333333333303</v>
      </c>
      <c r="G46" s="50" t="str">
        <f t="shared" si="7"/>
        <v/>
      </c>
      <c r="H46" s="53" t="str">
        <f t="shared" ref="H46:H104" si="8">IF(ISBLANK(C46)," ",C46/2.2046244202/($H$5/100*2.54)^2)</f>
        <v xml:space="preserve"> </v>
      </c>
    </row>
    <row r="47" spans="1:8" x14ac:dyDescent="0.25">
      <c r="A47" s="13">
        <f t="shared" si="3"/>
        <v>33</v>
      </c>
      <c r="B47" s="51">
        <f t="shared" ca="1" si="3"/>
        <v>43431</v>
      </c>
      <c r="C47" s="14"/>
      <c r="D47" s="15" t="str">
        <f t="shared" si="2"/>
        <v/>
      </c>
      <c r="E47" s="15">
        <f t="shared" si="4"/>
        <v>0</v>
      </c>
      <c r="F47" s="52">
        <f t="shared" ca="1" si="5"/>
        <v>158.99999999999969</v>
      </c>
      <c r="G47" s="50" t="str">
        <f t="shared" si="7"/>
        <v/>
      </c>
      <c r="H47" s="53" t="str">
        <f t="shared" si="8"/>
        <v xml:space="preserve"> </v>
      </c>
    </row>
    <row r="48" spans="1:8" x14ac:dyDescent="0.25">
      <c r="A48" s="13">
        <f t="shared" si="3"/>
        <v>34</v>
      </c>
      <c r="B48" s="51">
        <f t="shared" ca="1" si="3"/>
        <v>43432</v>
      </c>
      <c r="C48" s="14"/>
      <c r="D48" s="15" t="str">
        <f t="shared" si="2"/>
        <v/>
      </c>
      <c r="E48" s="15">
        <f t="shared" si="4"/>
        <v>0</v>
      </c>
      <c r="F48" s="52">
        <f t="shared" ca="1" si="5"/>
        <v>158.66666666666634</v>
      </c>
      <c r="G48" s="50" t="str">
        <f t="shared" si="7"/>
        <v/>
      </c>
      <c r="H48" s="53" t="str">
        <f t="shared" si="8"/>
        <v xml:space="preserve"> </v>
      </c>
    </row>
    <row r="49" spans="1:8" x14ac:dyDescent="0.25">
      <c r="A49" s="13">
        <f t="shared" si="3"/>
        <v>35</v>
      </c>
      <c r="B49" s="51">
        <f t="shared" ca="1" si="3"/>
        <v>43433</v>
      </c>
      <c r="C49" s="14"/>
      <c r="D49" s="15" t="str">
        <f t="shared" si="2"/>
        <v/>
      </c>
      <c r="E49" s="15">
        <f t="shared" si="4"/>
        <v>0</v>
      </c>
      <c r="F49" s="52">
        <f t="shared" ca="1" si="5"/>
        <v>158.333333333333</v>
      </c>
      <c r="G49" s="50" t="str">
        <f t="shared" si="7"/>
        <v/>
      </c>
      <c r="H49" s="53" t="str">
        <f t="shared" si="8"/>
        <v xml:space="preserve"> </v>
      </c>
    </row>
    <row r="50" spans="1:8" x14ac:dyDescent="0.25">
      <c r="A50" s="13">
        <f t="shared" si="3"/>
        <v>36</v>
      </c>
      <c r="B50" s="51">
        <f t="shared" ca="1" si="3"/>
        <v>43434</v>
      </c>
      <c r="C50" s="14"/>
      <c r="D50" s="15" t="str">
        <f t="shared" si="2"/>
        <v/>
      </c>
      <c r="E50" s="15">
        <f t="shared" si="4"/>
        <v>0</v>
      </c>
      <c r="F50" s="52">
        <f t="shared" ca="1" si="5"/>
        <v>157.99999999999966</v>
      </c>
      <c r="G50" s="50" t="str">
        <f t="shared" si="7"/>
        <v/>
      </c>
      <c r="H50" s="53" t="str">
        <f t="shared" si="8"/>
        <v xml:space="preserve"> </v>
      </c>
    </row>
    <row r="51" spans="1:8" x14ac:dyDescent="0.25">
      <c r="A51" s="13">
        <f t="shared" si="3"/>
        <v>37</v>
      </c>
      <c r="B51" s="51">
        <f t="shared" ca="1" si="3"/>
        <v>43435</v>
      </c>
      <c r="C51" s="14"/>
      <c r="D51" s="15" t="str">
        <f t="shared" si="2"/>
        <v/>
      </c>
      <c r="E51" s="15">
        <f t="shared" si="4"/>
        <v>0</v>
      </c>
      <c r="F51" s="52">
        <f t="shared" ca="1" si="5"/>
        <v>157.66666666666632</v>
      </c>
      <c r="G51" s="50" t="str">
        <f t="shared" si="7"/>
        <v/>
      </c>
      <c r="H51" s="53" t="str">
        <f t="shared" si="8"/>
        <v xml:space="preserve"> </v>
      </c>
    </row>
    <row r="52" spans="1:8" x14ac:dyDescent="0.25">
      <c r="A52" s="13">
        <f t="shared" si="3"/>
        <v>38</v>
      </c>
      <c r="B52" s="51">
        <f t="shared" ca="1" si="3"/>
        <v>43436</v>
      </c>
      <c r="C52" s="14"/>
      <c r="D52" s="15" t="str">
        <f t="shared" si="2"/>
        <v/>
      </c>
      <c r="E52" s="15">
        <f t="shared" si="4"/>
        <v>0</v>
      </c>
      <c r="F52" s="52">
        <f t="shared" ca="1" si="5"/>
        <v>157.33333333333297</v>
      </c>
      <c r="G52" s="50" t="str">
        <f t="shared" si="7"/>
        <v/>
      </c>
      <c r="H52" s="53" t="str">
        <f t="shared" si="8"/>
        <v xml:space="preserve"> </v>
      </c>
    </row>
    <row r="53" spans="1:8" x14ac:dyDescent="0.25">
      <c r="A53" s="13">
        <f t="shared" si="3"/>
        <v>39</v>
      </c>
      <c r="B53" s="51">
        <f t="shared" ca="1" si="3"/>
        <v>43437</v>
      </c>
      <c r="C53" s="14"/>
      <c r="D53" s="15" t="str">
        <f t="shared" si="2"/>
        <v/>
      </c>
      <c r="E53" s="15">
        <f t="shared" si="4"/>
        <v>0</v>
      </c>
      <c r="F53" s="52">
        <f t="shared" ca="1" si="5"/>
        <v>156.99999999999963</v>
      </c>
      <c r="G53" s="50" t="str">
        <f t="shared" si="7"/>
        <v/>
      </c>
      <c r="H53" s="53" t="str">
        <f t="shared" si="8"/>
        <v xml:space="preserve"> </v>
      </c>
    </row>
    <row r="54" spans="1:8" x14ac:dyDescent="0.25">
      <c r="A54" s="13">
        <f t="shared" si="3"/>
        <v>40</v>
      </c>
      <c r="B54" s="51">
        <f t="shared" ca="1" si="3"/>
        <v>43438</v>
      </c>
      <c r="C54" s="14"/>
      <c r="D54" s="15" t="str">
        <f t="shared" si="2"/>
        <v/>
      </c>
      <c r="E54" s="15">
        <f t="shared" si="4"/>
        <v>0</v>
      </c>
      <c r="F54" s="52">
        <f t="shared" ca="1" si="5"/>
        <v>156.66666666666629</v>
      </c>
      <c r="G54" s="50" t="str">
        <f t="shared" si="7"/>
        <v/>
      </c>
      <c r="H54" s="53" t="str">
        <f t="shared" si="8"/>
        <v xml:space="preserve"> </v>
      </c>
    </row>
    <row r="55" spans="1:8" x14ac:dyDescent="0.25">
      <c r="A55" s="13">
        <f t="shared" si="3"/>
        <v>41</v>
      </c>
      <c r="B55" s="51">
        <f t="shared" ca="1" si="3"/>
        <v>43439</v>
      </c>
      <c r="C55" s="14"/>
      <c r="D55" s="15" t="str">
        <f t="shared" si="2"/>
        <v/>
      </c>
      <c r="E55" s="15">
        <f t="shared" si="4"/>
        <v>0</v>
      </c>
      <c r="F55" s="52">
        <f t="shared" ca="1" si="5"/>
        <v>156.33333333333294</v>
      </c>
      <c r="G55" s="50" t="str">
        <f t="shared" si="7"/>
        <v/>
      </c>
      <c r="H55" s="53" t="str">
        <f t="shared" si="8"/>
        <v xml:space="preserve"> </v>
      </c>
    </row>
    <row r="56" spans="1:8" x14ac:dyDescent="0.25">
      <c r="A56" s="13">
        <f t="shared" si="3"/>
        <v>42</v>
      </c>
      <c r="B56" s="51">
        <f t="shared" ca="1" si="3"/>
        <v>43440</v>
      </c>
      <c r="C56" s="14"/>
      <c r="D56" s="15" t="str">
        <f t="shared" si="2"/>
        <v/>
      </c>
      <c r="E56" s="15">
        <f t="shared" si="4"/>
        <v>0</v>
      </c>
      <c r="F56" s="52">
        <f t="shared" ca="1" si="5"/>
        <v>155.9999999999996</v>
      </c>
      <c r="G56" s="50" t="str">
        <f t="shared" si="7"/>
        <v/>
      </c>
      <c r="H56" s="53" t="str">
        <f t="shared" si="8"/>
        <v xml:space="preserve"> </v>
      </c>
    </row>
    <row r="57" spans="1:8" x14ac:dyDescent="0.25">
      <c r="A57" s="13">
        <f t="shared" si="3"/>
        <v>43</v>
      </c>
      <c r="B57" s="51">
        <f t="shared" ca="1" si="3"/>
        <v>43441</v>
      </c>
      <c r="C57" s="14"/>
      <c r="D57" s="15" t="str">
        <f t="shared" si="2"/>
        <v/>
      </c>
      <c r="E57" s="15">
        <f t="shared" si="4"/>
        <v>0</v>
      </c>
      <c r="F57" s="52">
        <f t="shared" ca="1" si="5"/>
        <v>155.66666666666626</v>
      </c>
      <c r="G57" s="50" t="str">
        <f t="shared" si="7"/>
        <v/>
      </c>
      <c r="H57" s="53" t="str">
        <f t="shared" si="8"/>
        <v xml:space="preserve"> </v>
      </c>
    </row>
    <row r="58" spans="1:8" x14ac:dyDescent="0.25">
      <c r="A58" s="13">
        <f t="shared" si="3"/>
        <v>44</v>
      </c>
      <c r="B58" s="51">
        <f t="shared" ca="1" si="3"/>
        <v>43442</v>
      </c>
      <c r="C58" s="14"/>
      <c r="D58" s="15" t="str">
        <f t="shared" si="2"/>
        <v/>
      </c>
      <c r="E58" s="15">
        <f t="shared" si="4"/>
        <v>0</v>
      </c>
      <c r="F58" s="52">
        <f t="shared" ca="1" si="5"/>
        <v>155.33333333333292</v>
      </c>
      <c r="G58" s="50" t="str">
        <f t="shared" si="7"/>
        <v/>
      </c>
      <c r="H58" s="53" t="str">
        <f t="shared" si="8"/>
        <v xml:space="preserve"> </v>
      </c>
    </row>
    <row r="59" spans="1:8" x14ac:dyDescent="0.25">
      <c r="A59" s="13">
        <f t="shared" si="3"/>
        <v>45</v>
      </c>
      <c r="B59" s="51">
        <f t="shared" ca="1" si="3"/>
        <v>43443</v>
      </c>
      <c r="C59" s="14"/>
      <c r="D59" s="15" t="str">
        <f t="shared" si="2"/>
        <v/>
      </c>
      <c r="E59" s="15">
        <f t="shared" si="4"/>
        <v>0</v>
      </c>
      <c r="F59" s="52">
        <f t="shared" ca="1" si="5"/>
        <v>154.99999999999957</v>
      </c>
      <c r="G59" s="50" t="str">
        <f t="shared" si="7"/>
        <v/>
      </c>
      <c r="H59" s="53" t="str">
        <f t="shared" si="8"/>
        <v xml:space="preserve"> </v>
      </c>
    </row>
    <row r="60" spans="1:8" x14ac:dyDescent="0.25">
      <c r="A60" s="13">
        <f t="shared" si="3"/>
        <v>46</v>
      </c>
      <c r="B60" s="51">
        <f t="shared" ca="1" si="3"/>
        <v>43444</v>
      </c>
      <c r="C60" s="14"/>
      <c r="D60" s="15" t="str">
        <f t="shared" si="2"/>
        <v/>
      </c>
      <c r="E60" s="15">
        <f t="shared" si="4"/>
        <v>0</v>
      </c>
      <c r="F60" s="52">
        <f t="shared" ca="1" si="5"/>
        <v>154.66666666666623</v>
      </c>
      <c r="G60" s="50" t="str">
        <f t="shared" si="7"/>
        <v/>
      </c>
      <c r="H60" s="53" t="str">
        <f t="shared" si="8"/>
        <v xml:space="preserve"> </v>
      </c>
    </row>
    <row r="61" spans="1:8" x14ac:dyDescent="0.25">
      <c r="A61" s="13">
        <f t="shared" si="3"/>
        <v>47</v>
      </c>
      <c r="B61" s="51">
        <f t="shared" ca="1" si="3"/>
        <v>43445</v>
      </c>
      <c r="C61" s="14"/>
      <c r="D61" s="15" t="str">
        <f t="shared" si="2"/>
        <v/>
      </c>
      <c r="E61" s="15">
        <f t="shared" si="4"/>
        <v>0</v>
      </c>
      <c r="F61" s="52">
        <f t="shared" ca="1" si="5"/>
        <v>154.33333333333289</v>
      </c>
      <c r="G61" s="50" t="str">
        <f t="shared" si="7"/>
        <v/>
      </c>
      <c r="H61" s="53" t="str">
        <f t="shared" si="8"/>
        <v xml:space="preserve"> </v>
      </c>
    </row>
    <row r="62" spans="1:8" x14ac:dyDescent="0.25">
      <c r="A62" s="13">
        <f t="shared" si="3"/>
        <v>48</v>
      </c>
      <c r="B62" s="51">
        <f t="shared" ca="1" si="3"/>
        <v>43446</v>
      </c>
      <c r="C62" s="14"/>
      <c r="D62" s="15" t="str">
        <f t="shared" si="2"/>
        <v/>
      </c>
      <c r="E62" s="15">
        <f t="shared" si="4"/>
        <v>0</v>
      </c>
      <c r="F62" s="52">
        <f t="shared" ca="1" si="5"/>
        <v>153.99999999999955</v>
      </c>
      <c r="G62" s="50" t="str">
        <f t="shared" si="7"/>
        <v/>
      </c>
      <c r="H62" s="53" t="str">
        <f t="shared" si="8"/>
        <v xml:space="preserve"> </v>
      </c>
    </row>
    <row r="63" spans="1:8" x14ac:dyDescent="0.25">
      <c r="A63" s="13">
        <f t="shared" si="3"/>
        <v>49</v>
      </c>
      <c r="B63" s="51">
        <f t="shared" ca="1" si="3"/>
        <v>43447</v>
      </c>
      <c r="C63" s="14"/>
      <c r="D63" s="15" t="str">
        <f t="shared" si="2"/>
        <v/>
      </c>
      <c r="E63" s="15">
        <f t="shared" si="4"/>
        <v>0</v>
      </c>
      <c r="F63" s="52">
        <f t="shared" ca="1" si="5"/>
        <v>153.6666666666662</v>
      </c>
      <c r="G63" s="50" t="str">
        <f t="shared" si="7"/>
        <v/>
      </c>
      <c r="H63" s="53" t="str">
        <f t="shared" si="8"/>
        <v xml:space="preserve"> </v>
      </c>
    </row>
    <row r="64" spans="1:8" x14ac:dyDescent="0.25">
      <c r="A64" s="13">
        <f t="shared" si="3"/>
        <v>50</v>
      </c>
      <c r="B64" s="51">
        <f t="shared" ca="1" si="3"/>
        <v>43448</v>
      </c>
      <c r="C64" s="14"/>
      <c r="D64" s="15" t="str">
        <f t="shared" si="2"/>
        <v/>
      </c>
      <c r="E64" s="15">
        <f t="shared" si="4"/>
        <v>0</v>
      </c>
      <c r="F64" s="52">
        <f t="shared" ca="1" si="5"/>
        <v>153.33333333333286</v>
      </c>
      <c r="G64" s="50" t="str">
        <f t="shared" si="7"/>
        <v/>
      </c>
      <c r="H64" s="53" t="str">
        <f t="shared" si="8"/>
        <v xml:space="preserve"> </v>
      </c>
    </row>
    <row r="65" spans="1:8" x14ac:dyDescent="0.25">
      <c r="A65" s="13">
        <f t="shared" si="3"/>
        <v>51</v>
      </c>
      <c r="B65" s="51">
        <f t="shared" ca="1" si="3"/>
        <v>43449</v>
      </c>
      <c r="C65" s="14"/>
      <c r="D65" s="15" t="str">
        <f t="shared" si="2"/>
        <v/>
      </c>
      <c r="E65" s="15">
        <f t="shared" si="4"/>
        <v>0</v>
      </c>
      <c r="F65" s="52">
        <f t="shared" ca="1" si="5"/>
        <v>152.99999999999952</v>
      </c>
      <c r="G65" s="50" t="str">
        <f t="shared" si="7"/>
        <v/>
      </c>
      <c r="H65" s="53" t="str">
        <f t="shared" si="8"/>
        <v xml:space="preserve"> </v>
      </c>
    </row>
    <row r="66" spans="1:8" x14ac:dyDescent="0.25">
      <c r="A66" s="13">
        <f t="shared" si="3"/>
        <v>52</v>
      </c>
      <c r="B66" s="51">
        <f t="shared" ca="1" si="3"/>
        <v>43450</v>
      </c>
      <c r="C66" s="14"/>
      <c r="D66" s="15" t="str">
        <f t="shared" si="2"/>
        <v/>
      </c>
      <c r="E66" s="15">
        <f t="shared" si="4"/>
        <v>0</v>
      </c>
      <c r="F66" s="52">
        <f t="shared" ca="1" si="5"/>
        <v>152.66666666666617</v>
      </c>
      <c r="G66" s="50" t="str">
        <f t="shared" si="7"/>
        <v/>
      </c>
      <c r="H66" s="53" t="str">
        <f t="shared" si="8"/>
        <v xml:space="preserve"> </v>
      </c>
    </row>
    <row r="67" spans="1:8" x14ac:dyDescent="0.25">
      <c r="A67" s="13">
        <f t="shared" si="3"/>
        <v>53</v>
      </c>
      <c r="B67" s="51">
        <f t="shared" ca="1" si="3"/>
        <v>43451</v>
      </c>
      <c r="C67" s="14"/>
      <c r="D67" s="15" t="str">
        <f t="shared" si="2"/>
        <v/>
      </c>
      <c r="E67" s="15">
        <f t="shared" si="4"/>
        <v>0</v>
      </c>
      <c r="F67" s="52">
        <f t="shared" ca="1" si="5"/>
        <v>152.33333333333283</v>
      </c>
      <c r="G67" s="50" t="str">
        <f t="shared" si="7"/>
        <v/>
      </c>
      <c r="H67" s="53" t="str">
        <f t="shared" si="8"/>
        <v xml:space="preserve"> </v>
      </c>
    </row>
    <row r="68" spans="1:8" x14ac:dyDescent="0.25">
      <c r="A68" s="13">
        <f t="shared" si="3"/>
        <v>54</v>
      </c>
      <c r="B68" s="51">
        <f t="shared" ca="1" si="3"/>
        <v>43452</v>
      </c>
      <c r="C68" s="14"/>
      <c r="D68" s="15" t="str">
        <f t="shared" si="2"/>
        <v/>
      </c>
      <c r="E68" s="15">
        <f t="shared" si="4"/>
        <v>0</v>
      </c>
      <c r="F68" s="52">
        <f t="shared" ca="1" si="5"/>
        <v>151.99999999999949</v>
      </c>
      <c r="G68" s="50" t="str">
        <f t="shared" si="7"/>
        <v/>
      </c>
      <c r="H68" s="53" t="str">
        <f t="shared" si="8"/>
        <v xml:space="preserve"> </v>
      </c>
    </row>
    <row r="69" spans="1:8" x14ac:dyDescent="0.25">
      <c r="A69" s="13">
        <f t="shared" si="3"/>
        <v>55</v>
      </c>
      <c r="B69" s="51">
        <f t="shared" ca="1" si="3"/>
        <v>43453</v>
      </c>
      <c r="C69" s="14"/>
      <c r="D69" s="15" t="str">
        <f t="shared" si="2"/>
        <v/>
      </c>
      <c r="E69" s="15">
        <f t="shared" si="4"/>
        <v>0</v>
      </c>
      <c r="F69" s="52">
        <f t="shared" ca="1" si="5"/>
        <v>151.66666666666615</v>
      </c>
      <c r="G69" s="50" t="str">
        <f t="shared" si="7"/>
        <v/>
      </c>
      <c r="H69" s="53" t="str">
        <f t="shared" si="8"/>
        <v xml:space="preserve"> </v>
      </c>
    </row>
    <row r="70" spans="1:8" x14ac:dyDescent="0.25">
      <c r="A70" s="13">
        <f t="shared" si="3"/>
        <v>56</v>
      </c>
      <c r="B70" s="51">
        <f t="shared" ca="1" si="3"/>
        <v>43454</v>
      </c>
      <c r="C70" s="14"/>
      <c r="D70" s="15" t="str">
        <f t="shared" si="2"/>
        <v/>
      </c>
      <c r="E70" s="15">
        <f t="shared" si="4"/>
        <v>0</v>
      </c>
      <c r="F70" s="52">
        <f t="shared" ca="1" si="5"/>
        <v>151.3333333333328</v>
      </c>
      <c r="G70" s="50" t="str">
        <f t="shared" si="7"/>
        <v/>
      </c>
      <c r="H70" s="53" t="str">
        <f t="shared" si="8"/>
        <v xml:space="preserve"> </v>
      </c>
    </row>
    <row r="71" spans="1:8" x14ac:dyDescent="0.25">
      <c r="A71" s="13">
        <f t="shared" si="3"/>
        <v>57</v>
      </c>
      <c r="B71" s="51">
        <f t="shared" ca="1" si="3"/>
        <v>43455</v>
      </c>
      <c r="C71" s="14"/>
      <c r="D71" s="15" t="str">
        <f t="shared" si="2"/>
        <v/>
      </c>
      <c r="E71" s="15">
        <f t="shared" si="4"/>
        <v>0</v>
      </c>
      <c r="F71" s="52">
        <f t="shared" ca="1" si="5"/>
        <v>150.99999999999946</v>
      </c>
      <c r="G71" s="50" t="str">
        <f t="shared" si="7"/>
        <v/>
      </c>
      <c r="H71" s="53" t="str">
        <f t="shared" si="8"/>
        <v xml:space="preserve"> </v>
      </c>
    </row>
    <row r="72" spans="1:8" x14ac:dyDescent="0.25">
      <c r="A72" s="13">
        <f t="shared" si="3"/>
        <v>58</v>
      </c>
      <c r="B72" s="51">
        <f t="shared" ca="1" si="3"/>
        <v>43456</v>
      </c>
      <c r="C72" s="14"/>
      <c r="D72" s="15" t="str">
        <f t="shared" si="2"/>
        <v/>
      </c>
      <c r="E72" s="15">
        <f t="shared" si="4"/>
        <v>0</v>
      </c>
      <c r="F72" s="52">
        <f t="shared" ca="1" si="5"/>
        <v>150.66666666666612</v>
      </c>
      <c r="G72" s="50" t="str">
        <f t="shared" si="7"/>
        <v/>
      </c>
      <c r="H72" s="53" t="str">
        <f t="shared" si="8"/>
        <v xml:space="preserve"> </v>
      </c>
    </row>
    <row r="73" spans="1:8" x14ac:dyDescent="0.25">
      <c r="A73" s="13">
        <f t="shared" si="3"/>
        <v>59</v>
      </c>
      <c r="B73" s="51">
        <f t="shared" ca="1" si="3"/>
        <v>43457</v>
      </c>
      <c r="C73" s="14"/>
      <c r="D73" s="15" t="str">
        <f t="shared" si="2"/>
        <v/>
      </c>
      <c r="E73" s="15">
        <f t="shared" si="4"/>
        <v>0</v>
      </c>
      <c r="F73" s="52">
        <f t="shared" ca="1" si="5"/>
        <v>150.33333333333277</v>
      </c>
      <c r="G73" s="50" t="str">
        <f t="shared" si="7"/>
        <v/>
      </c>
      <c r="H73" s="53" t="str">
        <f t="shared" si="8"/>
        <v xml:space="preserve"> </v>
      </c>
    </row>
    <row r="74" spans="1:8" x14ac:dyDescent="0.25">
      <c r="A74" s="13">
        <f t="shared" si="3"/>
        <v>60</v>
      </c>
      <c r="B74" s="51">
        <f t="shared" ca="1" si="3"/>
        <v>43458</v>
      </c>
      <c r="C74" s="14"/>
      <c r="D74" s="15" t="str">
        <f t="shared" si="2"/>
        <v/>
      </c>
      <c r="E74" s="15">
        <f t="shared" si="4"/>
        <v>0</v>
      </c>
      <c r="F74" s="52">
        <f t="shared" ca="1" si="5"/>
        <v>149.99999999999943</v>
      </c>
      <c r="G74" s="50" t="str">
        <f t="shared" si="7"/>
        <v/>
      </c>
      <c r="H74" s="53" t="str">
        <f t="shared" si="8"/>
        <v xml:space="preserve"> </v>
      </c>
    </row>
    <row r="75" spans="1:8" x14ac:dyDescent="0.25">
      <c r="A75" s="13">
        <f t="shared" si="3"/>
        <v>61</v>
      </c>
      <c r="B75" s="51">
        <f t="shared" ca="1" si="3"/>
        <v>43459</v>
      </c>
      <c r="C75" s="14"/>
      <c r="D75" s="15" t="str">
        <f t="shared" si="2"/>
        <v/>
      </c>
      <c r="E75" s="15">
        <f t="shared" si="4"/>
        <v>0</v>
      </c>
      <c r="F75" s="52">
        <f t="shared" ca="1" si="5"/>
        <v>0</v>
      </c>
      <c r="G75" s="50" t="str">
        <f t="shared" si="7"/>
        <v/>
      </c>
      <c r="H75" s="53" t="str">
        <f t="shared" si="8"/>
        <v xml:space="preserve"> </v>
      </c>
    </row>
    <row r="76" spans="1:8" x14ac:dyDescent="0.25">
      <c r="A76" s="13">
        <f t="shared" si="3"/>
        <v>62</v>
      </c>
      <c r="B76" s="51">
        <f t="shared" ca="1" si="3"/>
        <v>43460</v>
      </c>
      <c r="C76" s="14"/>
      <c r="D76" s="15" t="str">
        <f t="shared" si="2"/>
        <v/>
      </c>
      <c r="E76" s="15">
        <f t="shared" si="4"/>
        <v>0</v>
      </c>
      <c r="F76" s="52">
        <f t="shared" ca="1" si="5"/>
        <v>0</v>
      </c>
      <c r="G76" s="50" t="str">
        <f t="shared" si="7"/>
        <v/>
      </c>
      <c r="H76" s="53" t="str">
        <f t="shared" si="8"/>
        <v xml:space="preserve"> </v>
      </c>
    </row>
    <row r="77" spans="1:8" x14ac:dyDescent="0.25">
      <c r="A77" s="13">
        <f t="shared" si="3"/>
        <v>63</v>
      </c>
      <c r="B77" s="51">
        <f t="shared" ca="1" si="3"/>
        <v>43461</v>
      </c>
      <c r="C77" s="14"/>
      <c r="D77" s="15" t="str">
        <f t="shared" si="2"/>
        <v/>
      </c>
      <c r="E77" s="15">
        <f t="shared" si="4"/>
        <v>0</v>
      </c>
      <c r="F77" s="52">
        <f t="shared" ca="1" si="5"/>
        <v>0</v>
      </c>
      <c r="G77" s="50" t="str">
        <f t="shared" si="7"/>
        <v/>
      </c>
      <c r="H77" s="53" t="str">
        <f t="shared" si="8"/>
        <v xml:space="preserve"> </v>
      </c>
    </row>
    <row r="78" spans="1:8" x14ac:dyDescent="0.25">
      <c r="A78" s="13">
        <f t="shared" si="3"/>
        <v>64</v>
      </c>
      <c r="B78" s="51">
        <f t="shared" ca="1" si="3"/>
        <v>43462</v>
      </c>
      <c r="C78" s="14"/>
      <c r="D78" s="15" t="str">
        <f t="shared" si="2"/>
        <v/>
      </c>
      <c r="E78" s="15">
        <f t="shared" si="4"/>
        <v>0</v>
      </c>
      <c r="F78" s="52">
        <f t="shared" ca="1" si="5"/>
        <v>0</v>
      </c>
      <c r="G78" s="50" t="str">
        <f t="shared" si="7"/>
        <v/>
      </c>
      <c r="H78" s="53" t="str">
        <f t="shared" si="8"/>
        <v xml:space="preserve"> </v>
      </c>
    </row>
    <row r="79" spans="1:8" x14ac:dyDescent="0.25">
      <c r="A79" s="13">
        <f t="shared" si="3"/>
        <v>65</v>
      </c>
      <c r="B79" s="51">
        <f t="shared" ca="1" si="3"/>
        <v>43463</v>
      </c>
      <c r="C79" s="14"/>
      <c r="D79" s="15" t="str">
        <f t="shared" si="2"/>
        <v/>
      </c>
      <c r="E79" s="15">
        <f t="shared" si="4"/>
        <v>0</v>
      </c>
      <c r="F79" s="52">
        <f t="shared" ca="1" si="5"/>
        <v>0</v>
      </c>
      <c r="G79" s="50" t="str">
        <f t="shared" si="7"/>
        <v/>
      </c>
      <c r="H79" s="53" t="str">
        <f t="shared" si="8"/>
        <v xml:space="preserve"> </v>
      </c>
    </row>
    <row r="80" spans="1:8" x14ac:dyDescent="0.25">
      <c r="A80" s="13">
        <f t="shared" si="3"/>
        <v>66</v>
      </c>
      <c r="B80" s="51">
        <f t="shared" ca="1" si="3"/>
        <v>43464</v>
      </c>
      <c r="C80" s="14"/>
      <c r="D80" s="15" t="str">
        <f t="shared" ref="D80:D104" si="9">IF(ISBLANK(C80),"",C80-C79)</f>
        <v/>
      </c>
      <c r="E80" s="15">
        <f t="shared" si="4"/>
        <v>0</v>
      </c>
      <c r="F80" s="52">
        <f t="shared" ca="1" si="5"/>
        <v>0</v>
      </c>
      <c r="G80" s="50" t="str">
        <f t="shared" si="7"/>
        <v/>
      </c>
      <c r="H80" s="53" t="str">
        <f t="shared" si="8"/>
        <v xml:space="preserve"> </v>
      </c>
    </row>
    <row r="81" spans="1:8" x14ac:dyDescent="0.25">
      <c r="A81" s="13">
        <f t="shared" ref="A81:B104" si="10">A80+1</f>
        <v>67</v>
      </c>
      <c r="B81" s="51">
        <f t="shared" ca="1" si="10"/>
        <v>43465</v>
      </c>
      <c r="C81" s="14"/>
      <c r="D81" s="15" t="str">
        <f t="shared" si="9"/>
        <v/>
      </c>
      <c r="E81" s="15">
        <f t="shared" ref="E81:E104" si="11">IF(ISBLANK(C81),,C81-C$5)</f>
        <v>0</v>
      </c>
      <c r="F81" s="52">
        <f t="shared" ref="F81:F104" ca="1" si="12">IF(F80&gt;F$5,F80+C$9,0)</f>
        <v>0</v>
      </c>
      <c r="G81" s="50" t="str">
        <f t="shared" si="7"/>
        <v/>
      </c>
      <c r="H81" s="53" t="str">
        <f t="shared" si="8"/>
        <v xml:space="preserve"> </v>
      </c>
    </row>
    <row r="82" spans="1:8" x14ac:dyDescent="0.25">
      <c r="A82" s="13">
        <f t="shared" si="10"/>
        <v>68</v>
      </c>
      <c r="B82" s="51">
        <f t="shared" ca="1" si="10"/>
        <v>43466</v>
      </c>
      <c r="C82" s="14"/>
      <c r="D82" s="15" t="str">
        <f t="shared" si="9"/>
        <v/>
      </c>
      <c r="E82" s="15">
        <f t="shared" si="11"/>
        <v>0</v>
      </c>
      <c r="F82" s="52">
        <f t="shared" ca="1" si="12"/>
        <v>0</v>
      </c>
      <c r="G82" s="50" t="str">
        <f t="shared" si="7"/>
        <v/>
      </c>
      <c r="H82" s="53" t="str">
        <f t="shared" si="8"/>
        <v xml:space="preserve"> </v>
      </c>
    </row>
    <row r="83" spans="1:8" x14ac:dyDescent="0.25">
      <c r="A83" s="13">
        <f t="shared" si="10"/>
        <v>69</v>
      </c>
      <c r="B83" s="51">
        <f t="shared" ca="1" si="10"/>
        <v>43467</v>
      </c>
      <c r="C83" s="14"/>
      <c r="D83" s="15" t="str">
        <f t="shared" si="9"/>
        <v/>
      </c>
      <c r="E83" s="15">
        <f t="shared" si="11"/>
        <v>0</v>
      </c>
      <c r="F83" s="52">
        <f t="shared" ca="1" si="12"/>
        <v>0</v>
      </c>
      <c r="G83" s="50" t="str">
        <f t="shared" si="7"/>
        <v/>
      </c>
      <c r="H83" s="53" t="str">
        <f t="shared" si="8"/>
        <v xml:space="preserve"> </v>
      </c>
    </row>
    <row r="84" spans="1:8" x14ac:dyDescent="0.25">
      <c r="A84" s="13">
        <f t="shared" si="10"/>
        <v>70</v>
      </c>
      <c r="B84" s="51">
        <f t="shared" ca="1" si="10"/>
        <v>43468</v>
      </c>
      <c r="C84" s="14"/>
      <c r="D84" s="15" t="str">
        <f t="shared" si="9"/>
        <v/>
      </c>
      <c r="E84" s="15">
        <f t="shared" si="11"/>
        <v>0</v>
      </c>
      <c r="F84" s="52">
        <f t="shared" ca="1" si="12"/>
        <v>0</v>
      </c>
      <c r="G84" s="50" t="str">
        <f t="shared" si="7"/>
        <v/>
      </c>
      <c r="H84" s="53" t="str">
        <f t="shared" si="8"/>
        <v xml:space="preserve"> </v>
      </c>
    </row>
    <row r="85" spans="1:8" x14ac:dyDescent="0.25">
      <c r="A85" s="13">
        <f t="shared" si="10"/>
        <v>71</v>
      </c>
      <c r="B85" s="51">
        <f t="shared" ca="1" si="10"/>
        <v>43469</v>
      </c>
      <c r="C85" s="14"/>
      <c r="D85" s="15" t="str">
        <f t="shared" si="9"/>
        <v/>
      </c>
      <c r="E85" s="15">
        <f t="shared" si="11"/>
        <v>0</v>
      </c>
      <c r="F85" s="52">
        <f t="shared" ca="1" si="12"/>
        <v>0</v>
      </c>
      <c r="G85" s="50" t="str">
        <f t="shared" si="7"/>
        <v/>
      </c>
      <c r="H85" s="53" t="str">
        <f t="shared" si="8"/>
        <v xml:space="preserve"> </v>
      </c>
    </row>
    <row r="86" spans="1:8" x14ac:dyDescent="0.25">
      <c r="A86" s="13">
        <f t="shared" si="10"/>
        <v>72</v>
      </c>
      <c r="B86" s="51">
        <f t="shared" ca="1" si="10"/>
        <v>43470</v>
      </c>
      <c r="C86" s="14"/>
      <c r="D86" s="15" t="str">
        <f t="shared" si="9"/>
        <v/>
      </c>
      <c r="E86" s="15">
        <f t="shared" si="11"/>
        <v>0</v>
      </c>
      <c r="F86" s="52">
        <f t="shared" ca="1" si="12"/>
        <v>0</v>
      </c>
      <c r="G86" s="50" t="str">
        <f t="shared" si="7"/>
        <v/>
      </c>
      <c r="H86" s="53" t="str">
        <f t="shared" si="8"/>
        <v xml:space="preserve"> </v>
      </c>
    </row>
    <row r="87" spans="1:8" x14ac:dyDescent="0.25">
      <c r="A87" s="13">
        <f t="shared" si="10"/>
        <v>73</v>
      </c>
      <c r="B87" s="51">
        <f t="shared" ca="1" si="10"/>
        <v>43471</v>
      </c>
      <c r="C87" s="14"/>
      <c r="D87" s="15" t="str">
        <f t="shared" si="9"/>
        <v/>
      </c>
      <c r="E87" s="15">
        <f t="shared" si="11"/>
        <v>0</v>
      </c>
      <c r="F87" s="52">
        <f t="shared" ca="1" si="12"/>
        <v>0</v>
      </c>
      <c r="G87" s="50" t="str">
        <f t="shared" si="7"/>
        <v/>
      </c>
      <c r="H87" s="53" t="str">
        <f t="shared" si="8"/>
        <v xml:space="preserve"> </v>
      </c>
    </row>
    <row r="88" spans="1:8" x14ac:dyDescent="0.25">
      <c r="A88" s="13">
        <f t="shared" si="10"/>
        <v>74</v>
      </c>
      <c r="B88" s="51">
        <f t="shared" ca="1" si="10"/>
        <v>43472</v>
      </c>
      <c r="C88" s="14"/>
      <c r="D88" s="15" t="str">
        <f t="shared" si="9"/>
        <v/>
      </c>
      <c r="E88" s="15">
        <f t="shared" si="11"/>
        <v>0</v>
      </c>
      <c r="F88" s="52">
        <f t="shared" ca="1" si="12"/>
        <v>0</v>
      </c>
      <c r="G88" s="50" t="str">
        <f t="shared" si="7"/>
        <v/>
      </c>
      <c r="H88" s="53" t="str">
        <f t="shared" si="8"/>
        <v xml:space="preserve"> </v>
      </c>
    </row>
    <row r="89" spans="1:8" x14ac:dyDescent="0.25">
      <c r="A89" s="13">
        <f t="shared" si="10"/>
        <v>75</v>
      </c>
      <c r="B89" s="51">
        <f t="shared" ca="1" si="10"/>
        <v>43473</v>
      </c>
      <c r="C89" s="14"/>
      <c r="D89" s="15" t="str">
        <f t="shared" si="9"/>
        <v/>
      </c>
      <c r="E89" s="15">
        <f t="shared" si="11"/>
        <v>0</v>
      </c>
      <c r="F89" s="52">
        <f t="shared" ca="1" si="12"/>
        <v>0</v>
      </c>
      <c r="G89" s="50" t="str">
        <f t="shared" si="7"/>
        <v/>
      </c>
      <c r="H89" s="53" t="str">
        <f t="shared" si="8"/>
        <v xml:space="preserve"> </v>
      </c>
    </row>
    <row r="90" spans="1:8" x14ac:dyDescent="0.25">
      <c r="A90" s="13">
        <f t="shared" si="10"/>
        <v>76</v>
      </c>
      <c r="B90" s="51">
        <f t="shared" ca="1" si="10"/>
        <v>43474</v>
      </c>
      <c r="C90" s="14"/>
      <c r="D90" s="15" t="str">
        <f t="shared" si="9"/>
        <v/>
      </c>
      <c r="E90" s="15">
        <f t="shared" si="11"/>
        <v>0</v>
      </c>
      <c r="F90" s="52">
        <f t="shared" ca="1" si="12"/>
        <v>0</v>
      </c>
      <c r="G90" s="50" t="str">
        <f t="shared" si="7"/>
        <v/>
      </c>
      <c r="H90" s="53" t="str">
        <f t="shared" si="8"/>
        <v xml:space="preserve"> </v>
      </c>
    </row>
    <row r="91" spans="1:8" x14ac:dyDescent="0.25">
      <c r="A91" s="13">
        <f t="shared" si="10"/>
        <v>77</v>
      </c>
      <c r="B91" s="51">
        <f t="shared" ca="1" si="10"/>
        <v>43475</v>
      </c>
      <c r="C91" s="14"/>
      <c r="D91" s="15" t="str">
        <f t="shared" si="9"/>
        <v/>
      </c>
      <c r="E91" s="15">
        <f t="shared" si="11"/>
        <v>0</v>
      </c>
      <c r="F91" s="52">
        <f t="shared" ca="1" si="12"/>
        <v>0</v>
      </c>
      <c r="G91" s="50" t="str">
        <f t="shared" si="7"/>
        <v/>
      </c>
      <c r="H91" s="53" t="str">
        <f t="shared" si="8"/>
        <v xml:space="preserve"> </v>
      </c>
    </row>
    <row r="92" spans="1:8" x14ac:dyDescent="0.25">
      <c r="A92" s="13">
        <f t="shared" si="10"/>
        <v>78</v>
      </c>
      <c r="B92" s="51">
        <f t="shared" ca="1" si="10"/>
        <v>43476</v>
      </c>
      <c r="C92" s="14"/>
      <c r="D92" s="15" t="str">
        <f t="shared" si="9"/>
        <v/>
      </c>
      <c r="E92" s="15">
        <f t="shared" si="11"/>
        <v>0</v>
      </c>
      <c r="F92" s="52">
        <f t="shared" ca="1" si="12"/>
        <v>0</v>
      </c>
      <c r="G92" s="50" t="str">
        <f t="shared" ref="G92:G104" si="13">IF(ISBLANK(C92),"",F92-C92)</f>
        <v/>
      </c>
      <c r="H92" s="53" t="str">
        <f t="shared" si="8"/>
        <v xml:space="preserve"> </v>
      </c>
    </row>
    <row r="93" spans="1:8" x14ac:dyDescent="0.25">
      <c r="A93" s="13">
        <f t="shared" si="10"/>
        <v>79</v>
      </c>
      <c r="B93" s="51">
        <f t="shared" ca="1" si="10"/>
        <v>43477</v>
      </c>
      <c r="C93" s="14"/>
      <c r="D93" s="15" t="str">
        <f t="shared" si="9"/>
        <v/>
      </c>
      <c r="E93" s="15">
        <f t="shared" si="11"/>
        <v>0</v>
      </c>
      <c r="F93" s="52">
        <f t="shared" ca="1" si="12"/>
        <v>0</v>
      </c>
      <c r="G93" s="50" t="str">
        <f t="shared" si="13"/>
        <v/>
      </c>
      <c r="H93" s="53" t="str">
        <f t="shared" si="8"/>
        <v xml:space="preserve"> </v>
      </c>
    </row>
    <row r="94" spans="1:8" x14ac:dyDescent="0.25">
      <c r="A94" s="13">
        <f t="shared" si="10"/>
        <v>80</v>
      </c>
      <c r="B94" s="51">
        <f t="shared" ca="1" si="10"/>
        <v>43478</v>
      </c>
      <c r="C94" s="14"/>
      <c r="D94" s="15" t="str">
        <f t="shared" si="9"/>
        <v/>
      </c>
      <c r="E94" s="15">
        <f t="shared" si="11"/>
        <v>0</v>
      </c>
      <c r="F94" s="52">
        <f t="shared" ca="1" si="12"/>
        <v>0</v>
      </c>
      <c r="G94" s="50" t="str">
        <f t="shared" si="13"/>
        <v/>
      </c>
      <c r="H94" s="53" t="str">
        <f t="shared" si="8"/>
        <v xml:space="preserve"> </v>
      </c>
    </row>
    <row r="95" spans="1:8" x14ac:dyDescent="0.25">
      <c r="A95" s="13">
        <f t="shared" si="10"/>
        <v>81</v>
      </c>
      <c r="B95" s="51">
        <f t="shared" ca="1" si="10"/>
        <v>43479</v>
      </c>
      <c r="C95" s="14"/>
      <c r="D95" s="15" t="str">
        <f t="shared" si="9"/>
        <v/>
      </c>
      <c r="E95" s="15">
        <f t="shared" si="11"/>
        <v>0</v>
      </c>
      <c r="F95" s="52">
        <f t="shared" ca="1" si="12"/>
        <v>0</v>
      </c>
      <c r="G95" s="50" t="str">
        <f t="shared" si="13"/>
        <v/>
      </c>
      <c r="H95" s="53" t="str">
        <f t="shared" si="8"/>
        <v xml:space="preserve"> </v>
      </c>
    </row>
    <row r="96" spans="1:8" x14ac:dyDescent="0.25">
      <c r="A96" s="13">
        <f t="shared" si="10"/>
        <v>82</v>
      </c>
      <c r="B96" s="51">
        <f t="shared" ca="1" si="10"/>
        <v>43480</v>
      </c>
      <c r="C96" s="14"/>
      <c r="D96" s="15" t="str">
        <f t="shared" si="9"/>
        <v/>
      </c>
      <c r="E96" s="15">
        <f t="shared" si="11"/>
        <v>0</v>
      </c>
      <c r="F96" s="52">
        <f t="shared" ca="1" si="12"/>
        <v>0</v>
      </c>
      <c r="G96" s="50" t="str">
        <f t="shared" si="13"/>
        <v/>
      </c>
      <c r="H96" s="53" t="str">
        <f t="shared" si="8"/>
        <v xml:space="preserve"> </v>
      </c>
    </row>
    <row r="97" spans="1:8" x14ac:dyDescent="0.25">
      <c r="A97" s="13">
        <f t="shared" si="10"/>
        <v>83</v>
      </c>
      <c r="B97" s="51">
        <f t="shared" ca="1" si="10"/>
        <v>43481</v>
      </c>
      <c r="C97" s="14"/>
      <c r="D97" s="15" t="str">
        <f t="shared" si="9"/>
        <v/>
      </c>
      <c r="E97" s="15">
        <f t="shared" si="11"/>
        <v>0</v>
      </c>
      <c r="F97" s="52">
        <f t="shared" ca="1" si="12"/>
        <v>0</v>
      </c>
      <c r="G97" s="50" t="str">
        <f t="shared" si="13"/>
        <v/>
      </c>
      <c r="H97" s="53" t="str">
        <f t="shared" si="8"/>
        <v xml:space="preserve"> </v>
      </c>
    </row>
    <row r="98" spans="1:8" x14ac:dyDescent="0.25">
      <c r="A98" s="13">
        <f t="shared" si="10"/>
        <v>84</v>
      </c>
      <c r="B98" s="51">
        <f t="shared" ca="1" si="10"/>
        <v>43482</v>
      </c>
      <c r="C98" s="14"/>
      <c r="D98" s="15" t="str">
        <f t="shared" si="9"/>
        <v/>
      </c>
      <c r="E98" s="15">
        <f t="shared" si="11"/>
        <v>0</v>
      </c>
      <c r="F98" s="52">
        <f t="shared" ca="1" si="12"/>
        <v>0</v>
      </c>
      <c r="G98" s="50" t="str">
        <f t="shared" si="13"/>
        <v/>
      </c>
      <c r="H98" s="53" t="str">
        <f t="shared" si="8"/>
        <v xml:space="preserve"> </v>
      </c>
    </row>
    <row r="99" spans="1:8" x14ac:dyDescent="0.25">
      <c r="A99" s="13">
        <f t="shared" si="10"/>
        <v>85</v>
      </c>
      <c r="B99" s="51">
        <f t="shared" ca="1" si="10"/>
        <v>43483</v>
      </c>
      <c r="C99" s="14"/>
      <c r="D99" s="15" t="str">
        <f t="shared" si="9"/>
        <v/>
      </c>
      <c r="E99" s="15">
        <f t="shared" si="11"/>
        <v>0</v>
      </c>
      <c r="F99" s="52">
        <f t="shared" ca="1" si="12"/>
        <v>0</v>
      </c>
      <c r="G99" s="50" t="str">
        <f t="shared" si="13"/>
        <v/>
      </c>
      <c r="H99" s="53" t="str">
        <f t="shared" si="8"/>
        <v xml:space="preserve"> </v>
      </c>
    </row>
    <row r="100" spans="1:8" x14ac:dyDescent="0.25">
      <c r="A100" s="13">
        <f t="shared" si="10"/>
        <v>86</v>
      </c>
      <c r="B100" s="51">
        <f t="shared" ca="1" si="10"/>
        <v>43484</v>
      </c>
      <c r="C100" s="14"/>
      <c r="D100" s="15" t="str">
        <f t="shared" si="9"/>
        <v/>
      </c>
      <c r="E100" s="15">
        <f t="shared" si="11"/>
        <v>0</v>
      </c>
      <c r="F100" s="52">
        <f t="shared" ca="1" si="12"/>
        <v>0</v>
      </c>
      <c r="G100" s="50" t="str">
        <f t="shared" si="13"/>
        <v/>
      </c>
      <c r="H100" s="53" t="str">
        <f t="shared" si="8"/>
        <v xml:space="preserve"> </v>
      </c>
    </row>
    <row r="101" spans="1:8" x14ac:dyDescent="0.25">
      <c r="A101" s="13">
        <f t="shared" si="10"/>
        <v>87</v>
      </c>
      <c r="B101" s="51">
        <f t="shared" ca="1" si="10"/>
        <v>43485</v>
      </c>
      <c r="C101" s="14"/>
      <c r="D101" s="15" t="str">
        <f t="shared" si="9"/>
        <v/>
      </c>
      <c r="E101" s="15">
        <f t="shared" si="11"/>
        <v>0</v>
      </c>
      <c r="F101" s="52">
        <f t="shared" ca="1" si="12"/>
        <v>0</v>
      </c>
      <c r="G101" s="50" t="str">
        <f t="shared" si="13"/>
        <v/>
      </c>
      <c r="H101" s="53" t="str">
        <f t="shared" si="8"/>
        <v xml:space="preserve"> </v>
      </c>
    </row>
    <row r="102" spans="1:8" x14ac:dyDescent="0.25">
      <c r="A102" s="13">
        <f t="shared" si="10"/>
        <v>88</v>
      </c>
      <c r="B102" s="51">
        <f t="shared" ca="1" si="10"/>
        <v>43486</v>
      </c>
      <c r="C102" s="14"/>
      <c r="D102" s="15" t="str">
        <f t="shared" si="9"/>
        <v/>
      </c>
      <c r="E102" s="15">
        <f t="shared" si="11"/>
        <v>0</v>
      </c>
      <c r="F102" s="52">
        <f t="shared" ca="1" si="12"/>
        <v>0</v>
      </c>
      <c r="G102" s="50" t="str">
        <f t="shared" si="13"/>
        <v/>
      </c>
      <c r="H102" s="53" t="str">
        <f t="shared" si="8"/>
        <v xml:space="preserve"> </v>
      </c>
    </row>
    <row r="103" spans="1:8" x14ac:dyDescent="0.25">
      <c r="A103" s="13">
        <f t="shared" si="10"/>
        <v>89</v>
      </c>
      <c r="B103" s="51">
        <f t="shared" ca="1" si="10"/>
        <v>43487</v>
      </c>
      <c r="C103" s="14"/>
      <c r="D103" s="15" t="str">
        <f t="shared" si="9"/>
        <v/>
      </c>
      <c r="E103" s="15">
        <f t="shared" si="11"/>
        <v>0</v>
      </c>
      <c r="F103" s="52">
        <f t="shared" ca="1" si="12"/>
        <v>0</v>
      </c>
      <c r="G103" s="50" t="str">
        <f t="shared" si="13"/>
        <v/>
      </c>
      <c r="H103" s="53" t="str">
        <f t="shared" si="8"/>
        <v xml:space="preserve"> </v>
      </c>
    </row>
    <row r="104" spans="1:8" ht="15.75" thickBot="1" x14ac:dyDescent="0.3">
      <c r="A104" s="18">
        <f t="shared" si="10"/>
        <v>90</v>
      </c>
      <c r="B104" s="54">
        <f t="shared" ca="1" si="10"/>
        <v>43488</v>
      </c>
      <c r="C104" s="19"/>
      <c r="D104" s="15" t="str">
        <f t="shared" si="9"/>
        <v/>
      </c>
      <c r="E104" s="20">
        <f t="shared" si="11"/>
        <v>0</v>
      </c>
      <c r="F104" s="55">
        <f t="shared" ca="1" si="12"/>
        <v>0</v>
      </c>
      <c r="G104" s="50" t="str">
        <f t="shared" si="13"/>
        <v/>
      </c>
      <c r="H104" s="53" t="str">
        <f t="shared" si="8"/>
        <v xml:space="preserve"> </v>
      </c>
    </row>
    <row r="105" spans="1:8" x14ac:dyDescent="0.25">
      <c r="B105" s="57"/>
      <c r="E105" s="6"/>
      <c r="F105" s="58"/>
      <c r="G105" s="6"/>
      <c r="H105" s="4"/>
    </row>
    <row r="106" spans="1:8" x14ac:dyDescent="0.25">
      <c r="B106" s="57"/>
      <c r="E106" s="6"/>
      <c r="F106" s="58"/>
      <c r="G106" s="6"/>
      <c r="H106" s="4"/>
    </row>
    <row r="107" spans="1:8" x14ac:dyDescent="0.25">
      <c r="B107" s="57"/>
      <c r="E107" s="6"/>
      <c r="F107" s="58"/>
      <c r="G107" s="6"/>
      <c r="H107" s="4"/>
    </row>
    <row r="108" spans="1:8" x14ac:dyDescent="0.25">
      <c r="B108" s="57"/>
      <c r="E108" s="6"/>
      <c r="F108" s="58"/>
      <c r="G108" s="6"/>
      <c r="H108" s="4"/>
    </row>
    <row r="109" spans="1:8" x14ac:dyDescent="0.25">
      <c r="B109" s="57"/>
      <c r="E109" s="6"/>
      <c r="F109" s="58"/>
      <c r="G109" s="6"/>
      <c r="H109" s="4"/>
    </row>
    <row r="110" spans="1:8" x14ac:dyDescent="0.25">
      <c r="B110" s="57"/>
      <c r="E110" s="6"/>
      <c r="F110" s="58"/>
      <c r="G110" s="6"/>
      <c r="H110" s="4"/>
    </row>
    <row r="111" spans="1:8" x14ac:dyDescent="0.25">
      <c r="B111" s="57"/>
      <c r="E111" s="6"/>
      <c r="F111" s="58"/>
      <c r="G111" s="6"/>
      <c r="H111" s="4"/>
    </row>
    <row r="112" spans="1:8" x14ac:dyDescent="0.25">
      <c r="B112" s="57"/>
      <c r="E112" s="6"/>
      <c r="F112" s="58"/>
      <c r="G112" s="6"/>
      <c r="H112" s="4"/>
    </row>
    <row r="113" spans="2:8" x14ac:dyDescent="0.25">
      <c r="B113" s="57"/>
      <c r="E113" s="6"/>
      <c r="F113" s="58"/>
      <c r="G113" s="6"/>
      <c r="H113" s="4"/>
    </row>
    <row r="114" spans="2:8" x14ac:dyDescent="0.25">
      <c r="B114" s="57"/>
      <c r="E114" s="6"/>
      <c r="F114" s="58"/>
      <c r="G114" s="6"/>
      <c r="H114" s="4"/>
    </row>
    <row r="115" spans="2:8" x14ac:dyDescent="0.25">
      <c r="B115" s="57"/>
      <c r="E115" s="6"/>
      <c r="F115" s="58"/>
      <c r="G115" s="6"/>
      <c r="H115" s="4"/>
    </row>
    <row r="116" spans="2:8" x14ac:dyDescent="0.25">
      <c r="B116" s="57"/>
      <c r="E116" s="6"/>
      <c r="F116" s="58"/>
      <c r="G116" s="6"/>
      <c r="H116" s="4"/>
    </row>
    <row r="117" spans="2:8" x14ac:dyDescent="0.25">
      <c r="B117" s="57"/>
      <c r="E117" s="6"/>
      <c r="F117" s="58"/>
      <c r="G117" s="6"/>
      <c r="H117" s="4"/>
    </row>
    <row r="118" spans="2:8" x14ac:dyDescent="0.25">
      <c r="B118" s="57"/>
      <c r="E118" s="6"/>
      <c r="F118" s="58"/>
      <c r="G118" s="6"/>
      <c r="H118" s="4"/>
    </row>
    <row r="119" spans="2:8" x14ac:dyDescent="0.25">
      <c r="B119" s="57"/>
      <c r="E119" s="6"/>
      <c r="F119" s="58"/>
      <c r="G119" s="6"/>
      <c r="H119" s="4"/>
    </row>
    <row r="120" spans="2:8" x14ac:dyDescent="0.25">
      <c r="B120" s="57"/>
      <c r="E120" s="6"/>
      <c r="F120" s="58"/>
      <c r="G120" s="6"/>
      <c r="H120" s="4"/>
    </row>
    <row r="121" spans="2:8" x14ac:dyDescent="0.25">
      <c r="B121" s="57"/>
      <c r="E121" s="6"/>
      <c r="F121" s="58"/>
      <c r="G121" s="6"/>
      <c r="H121" s="4"/>
    </row>
    <row r="122" spans="2:8" x14ac:dyDescent="0.25">
      <c r="B122" s="57"/>
      <c r="E122" s="6"/>
      <c r="F122" s="58"/>
      <c r="G122" s="6"/>
      <c r="H122" s="4"/>
    </row>
    <row r="123" spans="2:8" x14ac:dyDescent="0.25">
      <c r="B123" s="57"/>
      <c r="E123" s="6"/>
      <c r="F123" s="58"/>
      <c r="G123" s="6"/>
      <c r="H123" s="4"/>
    </row>
    <row r="124" spans="2:8" x14ac:dyDescent="0.25">
      <c r="B124" s="57"/>
      <c r="E124" s="6"/>
      <c r="F124" s="58"/>
      <c r="G124" s="6"/>
      <c r="H124" s="4"/>
    </row>
    <row r="125" spans="2:8" x14ac:dyDescent="0.25">
      <c r="B125" s="57"/>
      <c r="E125" s="6"/>
      <c r="F125" s="58"/>
      <c r="G125" s="6"/>
      <c r="H125" s="4"/>
    </row>
    <row r="126" spans="2:8" x14ac:dyDescent="0.25">
      <c r="B126" s="57"/>
      <c r="E126" s="6"/>
      <c r="F126" s="58"/>
      <c r="G126" s="6"/>
      <c r="H126" s="4"/>
    </row>
    <row r="127" spans="2:8" x14ac:dyDescent="0.25">
      <c r="B127" s="57"/>
      <c r="E127" s="6"/>
      <c r="F127" s="58"/>
      <c r="G127" s="6"/>
      <c r="H127" s="4"/>
    </row>
    <row r="128" spans="2:8" x14ac:dyDescent="0.25">
      <c r="B128" s="57"/>
      <c r="E128" s="6"/>
      <c r="F128" s="58"/>
      <c r="G128" s="6"/>
      <c r="H128" s="4"/>
    </row>
    <row r="129" spans="2:8" x14ac:dyDescent="0.25">
      <c r="B129" s="57"/>
      <c r="E129" s="6"/>
      <c r="F129" s="58"/>
      <c r="G129" s="6"/>
      <c r="H129" s="4"/>
    </row>
    <row r="130" spans="2:8" x14ac:dyDescent="0.25">
      <c r="B130" s="57"/>
      <c r="E130" s="6"/>
      <c r="F130" s="58"/>
      <c r="G130" s="6"/>
      <c r="H130" s="4"/>
    </row>
    <row r="131" spans="2:8" x14ac:dyDescent="0.25">
      <c r="B131" s="57"/>
      <c r="E131" s="6"/>
      <c r="F131" s="58"/>
      <c r="G131" s="6"/>
      <c r="H131" s="4"/>
    </row>
    <row r="132" spans="2:8" x14ac:dyDescent="0.25">
      <c r="B132" s="57"/>
      <c r="E132" s="6"/>
      <c r="F132" s="58"/>
      <c r="G132" s="6"/>
      <c r="H132" s="4"/>
    </row>
    <row r="133" spans="2:8" x14ac:dyDescent="0.25">
      <c r="B133" s="57"/>
      <c r="E133" s="6"/>
      <c r="F133" s="58"/>
      <c r="G133" s="6"/>
      <c r="H133" s="4"/>
    </row>
    <row r="134" spans="2:8" x14ac:dyDescent="0.25">
      <c r="B134" s="57"/>
      <c r="E134" s="6"/>
      <c r="F134" s="58"/>
      <c r="G134" s="6"/>
      <c r="H134" s="4"/>
    </row>
    <row r="135" spans="2:8" x14ac:dyDescent="0.25">
      <c r="B135" s="57"/>
      <c r="E135" s="6"/>
      <c r="F135" s="58"/>
      <c r="G135" s="6"/>
      <c r="H135" s="4"/>
    </row>
    <row r="136" spans="2:8" x14ac:dyDescent="0.25">
      <c r="B136" s="57"/>
      <c r="E136" s="6"/>
      <c r="F136" s="58"/>
      <c r="G136" s="6"/>
      <c r="H136" s="4"/>
    </row>
    <row r="137" spans="2:8" x14ac:dyDescent="0.25">
      <c r="B137" s="57"/>
      <c r="E137" s="6"/>
      <c r="F137" s="58"/>
      <c r="G137" s="6"/>
      <c r="H137" s="4"/>
    </row>
    <row r="138" spans="2:8" x14ac:dyDescent="0.25">
      <c r="F138" s="3"/>
      <c r="G138" s="4"/>
    </row>
    <row r="139" spans="2:8" x14ac:dyDescent="0.25">
      <c r="F139" s="3"/>
    </row>
  </sheetData>
  <conditionalFormatting sqref="C7">
    <cfRule type="cellIs" dxfId="18" priority="19" operator="lessThan">
      <formula>18.5</formula>
    </cfRule>
    <cfRule type="cellIs" dxfId="17" priority="20" operator="between">
      <formula>25</formula>
      <formula>18.5</formula>
    </cfRule>
    <cfRule type="cellIs" dxfId="16" priority="21" operator="between">
      <formula>25</formula>
      <formula>30</formula>
    </cfRule>
    <cfRule type="cellIs" dxfId="15" priority="22" operator="greaterThan">
      <formula>30</formula>
    </cfRule>
  </conditionalFormatting>
  <conditionalFormatting sqref="D105:D137">
    <cfRule type="cellIs" dxfId="14" priority="18" stopIfTrue="1" operator="lessThan">
      <formula>0</formula>
    </cfRule>
  </conditionalFormatting>
  <conditionalFormatting sqref="F7">
    <cfRule type="cellIs" dxfId="13" priority="12" operator="lessThan">
      <formula>18.5</formula>
    </cfRule>
    <cfRule type="cellIs" dxfId="12" priority="13" operator="between">
      <formula>25</formula>
      <formula>18.5</formula>
    </cfRule>
    <cfRule type="cellIs" dxfId="11" priority="14" operator="between">
      <formula>25</formula>
      <formula>30</formula>
    </cfRule>
    <cfRule type="cellIs" dxfId="10" priority="15" operator="greaterThan">
      <formula>30</formula>
    </cfRule>
  </conditionalFormatting>
  <conditionalFormatting sqref="D15:E104">
    <cfRule type="cellIs" dxfId="9" priority="9" stopIfTrue="1" operator="equal">
      <formula>0</formula>
    </cfRule>
    <cfRule type="cellIs" dxfId="8" priority="10" stopIfTrue="1" operator="lessThan">
      <formula>0</formula>
    </cfRule>
    <cfRule type="cellIs" dxfId="7" priority="11" stopIfTrue="1" operator="greaterThan">
      <formula>0</formula>
    </cfRule>
  </conditionalFormatting>
  <conditionalFormatting sqref="D15:E104">
    <cfRule type="expression" dxfId="6" priority="8">
      <formula>IF($C15=0,1,0)</formula>
    </cfRule>
  </conditionalFormatting>
  <conditionalFormatting sqref="H15:H104">
    <cfRule type="cellIs" dxfId="5" priority="2" operator="equal">
      <formula>" "</formula>
    </cfRule>
    <cfRule type="cellIs" dxfId="4" priority="4" operator="between">
      <formula>18.5</formula>
      <formula>25</formula>
    </cfRule>
    <cfRule type="cellIs" dxfId="3" priority="5" operator="between">
      <formula>25</formula>
      <formula>30</formula>
    </cfRule>
    <cfRule type="cellIs" dxfId="2" priority="6" operator="lessThan">
      <formula>18.5</formula>
    </cfRule>
    <cfRule type="cellIs" dxfId="1" priority="7" operator="greaterThan">
      <formula>30</formula>
    </cfRule>
  </conditionalFormatting>
  <conditionalFormatting sqref="B15:B104">
    <cfRule type="cellIs" dxfId="0" priority="1" operator="equal">
      <formula>TODAY()</formula>
    </cfRule>
  </conditionalFormatting>
  <hyperlinks>
    <hyperlink ref="F1" r:id="rId1" xr:uid="{00000000-0004-0000-0100-000000000000}"/>
  </hyperlinks>
  <pageMargins left="0.7" right="0.7" top="0.75" bottom="0.75" header="0.3" footer="0.3"/>
  <pageSetup paperSize="9" scale="86" orientation="portrait" horizontalDpi="4294967294" r:id="rId2"/>
  <colBreaks count="1" manualBreakCount="1">
    <brk id="8" max="103"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13"/>
  <sheetViews>
    <sheetView workbookViewId="0">
      <selection activeCell="A4" sqref="A4"/>
    </sheetView>
  </sheetViews>
  <sheetFormatPr defaultRowHeight="15" x14ac:dyDescent="0.25"/>
  <cols>
    <col min="1" max="1" width="110.28515625" style="45" customWidth="1"/>
    <col min="2" max="16384" width="9.140625" style="3"/>
  </cols>
  <sheetData>
    <row r="2" spans="1:1" x14ac:dyDescent="0.25">
      <c r="A2" s="61" t="s">
        <v>38</v>
      </c>
    </row>
    <row r="3" spans="1:1" ht="30" x14ac:dyDescent="0.25">
      <c r="A3" s="45" t="s">
        <v>39</v>
      </c>
    </row>
    <row r="4" spans="1:1" ht="30" x14ac:dyDescent="0.25">
      <c r="A4" s="45" t="s">
        <v>44</v>
      </c>
    </row>
    <row r="6" spans="1:1" x14ac:dyDescent="0.25">
      <c r="A6" s="61" t="s">
        <v>40</v>
      </c>
    </row>
    <row r="7" spans="1:1" ht="30" x14ac:dyDescent="0.25">
      <c r="A7" s="45" t="s">
        <v>41</v>
      </c>
    </row>
    <row r="9" spans="1:1" x14ac:dyDescent="0.25">
      <c r="A9" s="61" t="s">
        <v>42</v>
      </c>
    </row>
    <row r="10" spans="1:1" ht="90" x14ac:dyDescent="0.25">
      <c r="A10" s="45" t="s">
        <v>45</v>
      </c>
    </row>
    <row r="12" spans="1:1" x14ac:dyDescent="0.25">
      <c r="A12" s="61" t="s">
        <v>43</v>
      </c>
    </row>
    <row r="13" spans="1:1" ht="90" x14ac:dyDescent="0.25">
      <c r="A13" s="45" t="s">
        <v>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C6EC7-ABD2-4E3B-B29E-0B829CCAA67C}">
  <dimension ref="B3:E3"/>
  <sheetViews>
    <sheetView workbookViewId="0">
      <selection activeCell="E4" sqref="E4"/>
    </sheetView>
  </sheetViews>
  <sheetFormatPr defaultRowHeight="15" x14ac:dyDescent="0.25"/>
  <cols>
    <col min="3" max="3" width="10.7109375" bestFit="1" customWidth="1"/>
  </cols>
  <sheetData>
    <row r="3" spans="2:5" x14ac:dyDescent="0.25">
      <c r="B3" t="s">
        <v>58</v>
      </c>
      <c r="C3" s="100">
        <v>43408</v>
      </c>
      <c r="E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Explanation</vt:lpstr>
      <vt:lpstr>Lbs table (USA)</vt:lpstr>
      <vt:lpstr>Kg table (rest of the world)</vt:lpstr>
      <vt:lpstr>Example</vt:lpstr>
      <vt:lpstr>Usage Policy</vt:lpstr>
      <vt:lpstr>revisions</vt:lpstr>
      <vt:lpstr>Example!Print_Area</vt:lpstr>
      <vt:lpstr>'Kg table (rest of the world)'!Print_Area</vt:lpstr>
      <vt:lpstr>'Lbs table (USA)'!Print_Area</vt:lpstr>
    </vt:vector>
  </TitlesOfParts>
  <Company>ExcelMadeEasy.com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Weight Tracking Chart template Excel</dc:subject>
  <dc:creator>ExcelMadeEasy</dc:creator>
  <dc:description>Weight Tracking Chart template Excel
</dc:description>
  <cp:lastModifiedBy>Excel</cp:lastModifiedBy>
  <cp:lastPrinted>2015-06-09T16:43:17Z</cp:lastPrinted>
  <dcterms:created xsi:type="dcterms:W3CDTF">2014-11-20T16:05:44Z</dcterms:created>
  <dcterms:modified xsi:type="dcterms:W3CDTF">2018-11-04T17:33:35Z</dcterms:modified>
  <cp:category>Weight Tracking Chart template Excel</cp:category>
  <cp:contentStatus>v3</cp:contentStatus>
</cp:coreProperties>
</file>