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7100" windowHeight="11385"/>
  </bookViews>
  <sheets>
    <sheet name="gantt chart" sheetId="5" r:id="rId1"/>
    <sheet name="Task" sheetId="6" r:id="rId2"/>
  </sheets>
  <calcPr calcId="145621"/>
</workbook>
</file>

<file path=xl/calcChain.xml><?xml version="1.0" encoding="utf-8"?>
<calcChain xmlns="http://schemas.openxmlformats.org/spreadsheetml/2006/main">
  <c r="F7" i="6" l="1"/>
  <c r="G7" i="6" s="1"/>
  <c r="F8" i="6" l="1"/>
  <c r="J11" i="5"/>
  <c r="F9" i="6" l="1"/>
  <c r="G9" i="6" s="1"/>
  <c r="G8" i="6"/>
  <c r="E3" i="5"/>
  <c r="J18" i="5" l="1"/>
  <c r="C11" i="5" l="1"/>
  <c r="D11" i="5"/>
  <c r="E11" i="5"/>
  <c r="F11" i="5"/>
  <c r="G11" i="5"/>
  <c r="D12" i="5"/>
  <c r="F12" i="5"/>
  <c r="D10" i="5"/>
  <c r="E10" i="5"/>
  <c r="C10" i="5"/>
  <c r="E13" i="5"/>
  <c r="C12" i="5"/>
  <c r="K23" i="6"/>
  <c r="I23" i="6"/>
  <c r="K22" i="6"/>
  <c r="I22" i="6" s="1"/>
  <c r="H22" i="6" s="1"/>
  <c r="K21" i="6"/>
  <c r="I21" i="6" s="1"/>
  <c r="H21" i="6" s="1"/>
  <c r="K20" i="6"/>
  <c r="I20" i="6" s="1"/>
  <c r="G19" i="6"/>
  <c r="G12" i="5" s="1"/>
  <c r="F19" i="6"/>
  <c r="K18" i="6"/>
  <c r="K17" i="6"/>
  <c r="I17" i="6" s="1"/>
  <c r="K16" i="6"/>
  <c r="I16" i="6" s="1"/>
  <c r="K15" i="6"/>
  <c r="I15" i="6" s="1"/>
  <c r="H15" i="6" s="1"/>
  <c r="K14" i="6"/>
  <c r="I14" i="6" s="1"/>
  <c r="H14" i="6" s="1"/>
  <c r="K13" i="6"/>
  <c r="K12" i="6"/>
  <c r="I12" i="6" s="1"/>
  <c r="G11" i="6"/>
  <c r="F11" i="6"/>
  <c r="K10" i="6"/>
  <c r="I10" i="6" s="1"/>
  <c r="K9" i="6"/>
  <c r="K8" i="6"/>
  <c r="I8" i="6" s="1"/>
  <c r="H8" i="6" s="1"/>
  <c r="K7" i="6"/>
  <c r="G6" i="6"/>
  <c r="G10" i="5" s="1"/>
  <c r="F6" i="6"/>
  <c r="F10" i="5" s="1"/>
  <c r="I7" i="6" l="1"/>
  <c r="H7" i="6" s="1"/>
  <c r="K11" i="5"/>
  <c r="I18" i="6"/>
  <c r="H18" i="6" s="1"/>
  <c r="H12" i="6"/>
  <c r="J19" i="6"/>
  <c r="J12" i="5" s="1"/>
  <c r="J11" i="6"/>
  <c r="J15" i="5" s="1"/>
  <c r="K6" i="6"/>
  <c r="K10" i="5" s="1"/>
  <c r="I9" i="6"/>
  <c r="K11" i="6"/>
  <c r="H16" i="6"/>
  <c r="K19" i="6"/>
  <c r="K12" i="5" s="1"/>
  <c r="H23" i="6"/>
  <c r="K13" i="5"/>
  <c r="F13" i="5"/>
  <c r="C13" i="5"/>
  <c r="G13" i="5"/>
  <c r="E12" i="5"/>
  <c r="D13" i="5"/>
  <c r="J17" i="5"/>
  <c r="F17" i="5"/>
  <c r="D17" i="5"/>
  <c r="C18" i="5"/>
  <c r="C17" i="5"/>
  <c r="K18" i="5"/>
  <c r="K17" i="5"/>
  <c r="I18" i="5"/>
  <c r="E18" i="5"/>
  <c r="E17" i="5"/>
  <c r="G18" i="5"/>
  <c r="G17" i="5"/>
  <c r="J19" i="5"/>
  <c r="F19" i="5"/>
  <c r="F18" i="5"/>
  <c r="H19" i="5"/>
  <c r="H18" i="5"/>
  <c r="D19" i="5"/>
  <c r="D18" i="5"/>
  <c r="I19" i="5"/>
  <c r="E15" i="5"/>
  <c r="E19" i="5"/>
  <c r="C14" i="5"/>
  <c r="C19" i="5"/>
  <c r="K19" i="5"/>
  <c r="G14" i="5"/>
  <c r="G19" i="5"/>
  <c r="J16" i="5"/>
  <c r="F16" i="5"/>
  <c r="D16" i="5"/>
  <c r="E16" i="5"/>
  <c r="J14" i="5"/>
  <c r="F14" i="5"/>
  <c r="E14" i="5"/>
  <c r="C16" i="5"/>
  <c r="D15" i="5"/>
  <c r="D14" i="5"/>
  <c r="F15" i="5"/>
  <c r="K16" i="5"/>
  <c r="G16" i="5"/>
  <c r="K15" i="5"/>
  <c r="G15" i="5"/>
  <c r="C15" i="5"/>
  <c r="H10" i="6"/>
  <c r="H17" i="6"/>
  <c r="H20" i="6"/>
  <c r="J6" i="6"/>
  <c r="I13" i="6"/>
  <c r="H13" i="6" s="1"/>
  <c r="H17" i="5" s="1"/>
  <c r="O7" i="5"/>
  <c r="P7" i="5" s="1"/>
  <c r="J13" i="5" l="1"/>
  <c r="J10" i="5"/>
  <c r="I11" i="5"/>
  <c r="I17" i="5"/>
  <c r="I16" i="5"/>
  <c r="I19" i="6"/>
  <c r="H19" i="6" s="1"/>
  <c r="I6" i="6"/>
  <c r="I10" i="5" s="1"/>
  <c r="K14" i="5"/>
  <c r="H16" i="5"/>
  <c r="I12" i="5"/>
  <c r="I13" i="5"/>
  <c r="I11" i="6"/>
  <c r="H9" i="6"/>
  <c r="H13" i="5" s="1"/>
  <c r="O8" i="5"/>
  <c r="Q7" i="5"/>
  <c r="P9" i="5"/>
  <c r="O9" i="5"/>
  <c r="H11" i="5" l="1"/>
  <c r="H6" i="6"/>
  <c r="H10" i="5" s="1"/>
  <c r="I14" i="5"/>
  <c r="I15" i="5"/>
  <c r="H12" i="5"/>
  <c r="H11" i="6"/>
  <c r="H15" i="5" s="1"/>
  <c r="R7" i="5"/>
  <c r="Q9" i="5"/>
  <c r="H14" i="5" l="1"/>
  <c r="S7" i="5"/>
  <c r="R9" i="5"/>
  <c r="T7" i="5" l="1"/>
  <c r="S9" i="5"/>
  <c r="U7" i="5" l="1"/>
  <c r="T9" i="5"/>
  <c r="V7" i="5" l="1"/>
  <c r="U9" i="5"/>
  <c r="W7" i="5" l="1"/>
  <c r="X7" i="5" s="1"/>
  <c r="Y7" i="5" s="1"/>
  <c r="Z7" i="5" s="1"/>
  <c r="AA7" i="5" s="1"/>
  <c r="AB7" i="5" s="1"/>
  <c r="AC7" i="5" s="1"/>
  <c r="V8" i="5"/>
  <c r="AC8" i="5" l="1"/>
  <c r="AD7" i="5"/>
  <c r="AE7" i="5" s="1"/>
  <c r="AF7" i="5" s="1"/>
  <c r="AG7" i="5" s="1"/>
  <c r="AH7" i="5" s="1"/>
  <c r="AI7" i="5" s="1"/>
  <c r="AJ7" i="5" s="1"/>
  <c r="AK7" i="5" l="1"/>
  <c r="AL7" i="5" s="1"/>
  <c r="AM7" i="5" s="1"/>
  <c r="AN7" i="5" s="1"/>
  <c r="AO7" i="5" s="1"/>
  <c r="AP7" i="5" s="1"/>
  <c r="AQ7" i="5" s="1"/>
  <c r="AJ8" i="5"/>
  <c r="AR7" i="5" l="1"/>
  <c r="AS7" i="5" s="1"/>
  <c r="AT7" i="5" s="1"/>
  <c r="AU7" i="5" s="1"/>
  <c r="AV7" i="5" s="1"/>
  <c r="AW7" i="5" s="1"/>
  <c r="AX7" i="5" s="1"/>
  <c r="AQ8" i="5"/>
  <c r="AY7" i="5" l="1"/>
  <c r="AZ7" i="5" s="1"/>
  <c r="BA7" i="5" s="1"/>
  <c r="BB7" i="5" s="1"/>
  <c r="BC7" i="5" s="1"/>
  <c r="BD7" i="5" s="1"/>
  <c r="AX8" i="5"/>
</calcChain>
</file>

<file path=xl/sharedStrings.xml><?xml version="1.0" encoding="utf-8"?>
<sst xmlns="http://schemas.openxmlformats.org/spreadsheetml/2006/main" count="78" uniqueCount="51">
  <si>
    <t xml:space="preserve">ID </t>
  </si>
  <si>
    <t>http://office.lasakovi.com</t>
  </si>
  <si>
    <t>Hotovo den</t>
  </si>
  <si>
    <t>hotovo dnu</t>
  </si>
  <si>
    <t>1.1</t>
  </si>
  <si>
    <t>1.2</t>
  </si>
  <si>
    <t>1.3</t>
  </si>
  <si>
    <t>1.4</t>
  </si>
  <si>
    <t>1</t>
  </si>
  <si>
    <t>2.1.</t>
  </si>
  <si>
    <t>2.2</t>
  </si>
  <si>
    <t>2.3</t>
  </si>
  <si>
    <t>2.4</t>
  </si>
  <si>
    <t>2.5</t>
  </si>
  <si>
    <t>2.6</t>
  </si>
  <si>
    <t>2.7</t>
  </si>
  <si>
    <t>2</t>
  </si>
  <si>
    <t>3</t>
  </si>
  <si>
    <t>3.1</t>
  </si>
  <si>
    <t>3.2</t>
  </si>
  <si>
    <t>3.3</t>
  </si>
  <si>
    <t>3.4</t>
  </si>
  <si>
    <t>ID</t>
  </si>
  <si>
    <t>SUM</t>
  </si>
  <si>
    <t>lounging</t>
  </si>
  <si>
    <t>holidays</t>
  </si>
  <si>
    <t>vacation</t>
  </si>
  <si>
    <t>relaxation</t>
  </si>
  <si>
    <t>slacking</t>
  </si>
  <si>
    <t>Waiting for slacking</t>
  </si>
  <si>
    <t>Other 1</t>
  </si>
  <si>
    <t>Other 2</t>
  </si>
  <si>
    <t>lunch</t>
  </si>
  <si>
    <t>Waiting for lunch</t>
  </si>
  <si>
    <t>Other 3</t>
  </si>
  <si>
    <t>Other 4</t>
  </si>
  <si>
    <t>Other 5</t>
  </si>
  <si>
    <t>Other 6</t>
  </si>
  <si>
    <t>PROJEKT DEMO</t>
  </si>
  <si>
    <t>Tasks</t>
  </si>
  <si>
    <t>Group</t>
  </si>
  <si>
    <t>Name of task</t>
  </si>
  <si>
    <t>Start</t>
  </si>
  <si>
    <t>End</t>
  </si>
  <si>
    <t>Done
%</t>
  </si>
  <si>
    <t>Days</t>
  </si>
  <si>
    <r>
      <t xml:space="preserve">Projekt: </t>
    </r>
    <r>
      <rPr>
        <b/>
        <sz val="12"/>
        <color theme="1"/>
        <rFont val="Calibri"/>
        <family val="2"/>
        <charset val="238"/>
        <scheme val="minor"/>
      </rPr>
      <t xml:space="preserve"> Important work tasks</t>
    </r>
    <r>
      <rPr>
        <sz val="12"/>
        <color theme="1"/>
        <rFont val="Calibri"/>
        <family val="2"/>
        <charset val="238"/>
        <scheme val="minor"/>
      </rPr>
      <t xml:space="preserve"> ;)</t>
    </r>
  </si>
  <si>
    <t>GANTT CHART</t>
  </si>
  <si>
    <t xml:space="preserve"> Today</t>
  </si>
  <si>
    <t>Day start</t>
  </si>
  <si>
    <t>Today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</si>
</sst>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/d/m"/>
    <numFmt numFmtId="165" formatCode="d/m"/>
  </numFmts>
  <fonts count="18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b/>
      <sz val="18"/>
      <color theme="4" tint="0.79998168889431442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8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2"/>
      <name val="Calibri"/>
      <family val="2"/>
      <charset val="238"/>
      <scheme val="minor"/>
    </font>
    <font>
      <b/>
      <sz val="20"/>
      <color theme="4" tint="0.7999816888943144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3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/>
      <diagonal/>
    </border>
    <border>
      <left/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/>
      <top/>
      <bottom style="double">
        <color theme="2" tint="-0.749961851863155"/>
      </bottom>
      <diagonal/>
    </border>
    <border>
      <left/>
      <right/>
      <top/>
      <bottom style="double">
        <color theme="2" tint="-0.749961851863155"/>
      </bottom>
      <diagonal/>
    </border>
    <border>
      <left/>
      <right style="medium">
        <color theme="2" tint="-0.749961851863155"/>
      </right>
      <top/>
      <bottom style="double">
        <color theme="2" tint="-0.749961851863155"/>
      </bottom>
      <diagonal/>
    </border>
    <border>
      <left style="medium">
        <color theme="2" tint="-0.749961851863155"/>
      </left>
      <right/>
      <top style="double">
        <color theme="2" tint="-0.749961851863155"/>
      </top>
      <bottom style="dashed">
        <color theme="2" tint="-0.749961851863155"/>
      </bottom>
      <diagonal/>
    </border>
    <border>
      <left/>
      <right/>
      <top style="double">
        <color theme="2" tint="-0.749961851863155"/>
      </top>
      <bottom style="dashed">
        <color theme="2" tint="-0.749961851863155"/>
      </bottom>
      <diagonal/>
    </border>
    <border>
      <left/>
      <right style="medium">
        <color theme="2" tint="-0.749961851863155"/>
      </right>
      <top style="double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 style="medium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/>
      <top style="dashed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double">
        <color theme="2" tint="-0.749961851863155"/>
      </top>
      <bottom style="dashed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double">
        <color theme="2" tint="-0.749961851863155"/>
      </top>
      <bottom style="dashed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double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/>
      <top/>
      <bottom style="double">
        <color indexed="64"/>
      </bottom>
      <diagonal/>
    </border>
    <border>
      <left style="medium">
        <color theme="2" tint="-0.749961851863155"/>
      </left>
      <right/>
      <top/>
      <bottom/>
      <diagonal/>
    </border>
    <border>
      <left style="medium">
        <color theme="2" tint="-0.749961851863155"/>
      </left>
      <right/>
      <top/>
      <bottom style="medium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 textRotation="90"/>
    </xf>
    <xf numFmtId="164" fontId="3" fillId="0" borderId="0" xfId="0" applyNumberFormat="1" applyFont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165" fontId="0" fillId="0" borderId="4" xfId="0" applyNumberFormat="1" applyBorder="1" applyAlignment="1">
      <alignment horizontal="center" vertical="center" textRotation="90"/>
    </xf>
    <xf numFmtId="165" fontId="0" fillId="0" borderId="5" xfId="0" applyNumberFormat="1" applyBorder="1" applyAlignment="1">
      <alignment horizontal="center" vertical="center" textRotation="90"/>
    </xf>
    <xf numFmtId="0" fontId="0" fillId="0" borderId="11" xfId="0" applyBorder="1"/>
    <xf numFmtId="0" fontId="0" fillId="0" borderId="11" xfId="0" applyFill="1" applyBorder="1"/>
    <xf numFmtId="165" fontId="0" fillId="3" borderId="5" xfId="0" applyNumberFormat="1" applyFill="1" applyBorder="1" applyAlignment="1">
      <alignment horizontal="center" vertical="center" textRotation="90"/>
    </xf>
    <xf numFmtId="165" fontId="0" fillId="3" borderId="6" xfId="0" applyNumberForma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14" fontId="0" fillId="0" borderId="11" xfId="0" applyNumberForma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2" borderId="11" xfId="0" applyFill="1" applyBorder="1"/>
    <xf numFmtId="0" fontId="0" fillId="2" borderId="8" xfId="0" applyFill="1" applyBorder="1"/>
    <xf numFmtId="0" fontId="0" fillId="0" borderId="0" xfId="0"/>
    <xf numFmtId="14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0" xfId="0" applyFill="1" applyBorder="1"/>
    <xf numFmtId="0" fontId="0" fillId="0" borderId="12" xfId="0" applyFill="1" applyBorder="1"/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/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/>
    <xf numFmtId="14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vertical="center"/>
    </xf>
    <xf numFmtId="49" fontId="0" fillId="0" borderId="0" xfId="0" applyNumberFormat="1"/>
    <xf numFmtId="0" fontId="0" fillId="5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4" xfId="0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13" xfId="0" applyFill="1" applyBorder="1"/>
    <xf numFmtId="0" fontId="0" fillId="0" borderId="27" xfId="0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2" fillId="0" borderId="9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/>
    </xf>
    <xf numFmtId="14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left"/>
    </xf>
    <xf numFmtId="14" fontId="12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right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5" fontId="15" fillId="0" borderId="4" xfId="0" applyNumberFormat="1" applyFont="1" applyBorder="1" applyAlignment="1">
      <alignment horizontal="center" vertical="center" textRotation="90"/>
    </xf>
    <xf numFmtId="165" fontId="15" fillId="0" borderId="5" xfId="0" applyNumberFormat="1" applyFont="1" applyBorder="1" applyAlignment="1">
      <alignment horizontal="center" vertical="center" textRotation="90"/>
    </xf>
    <xf numFmtId="165" fontId="16" fillId="3" borderId="5" xfId="0" applyNumberFormat="1" applyFont="1" applyFill="1" applyBorder="1" applyAlignment="1">
      <alignment horizontal="center" vertical="center" textRotation="90"/>
    </xf>
    <xf numFmtId="165" fontId="16" fillId="3" borderId="6" xfId="0" applyNumberFormat="1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0" fillId="6" borderId="29" xfId="0" applyFill="1" applyBorder="1"/>
  </cellXfs>
  <cellStyles count="2">
    <cellStyle name="Hypertextový odkaz" xfId="1" builtinId="8"/>
    <cellStyle name="Normální" xfId="0" builtinId="0"/>
  </cellStyles>
  <dxfs count="10"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00CC00"/>
        </patternFill>
      </fill>
    </dxf>
    <dxf>
      <fill>
        <patternFill>
          <bgColor rgb="FF006600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CC00"/>
        </patternFill>
      </fill>
    </dxf>
    <dxf>
      <fill>
        <patternFill>
          <bgColor rgb="FF006600"/>
        </patternFill>
      </fill>
    </dxf>
    <dxf>
      <fill>
        <patternFill>
          <bgColor theme="2" tint="-0.499984740745262"/>
        </patternFill>
      </fill>
    </dxf>
    <dxf>
      <fill>
        <patternFill>
          <bgColor rgb="FFFFC000"/>
        </patternFill>
      </fill>
      <border>
        <left style="thin">
          <color theme="2" tint="-0.89996032593768116"/>
        </left>
        <right style="thin">
          <color theme="2" tint="-0.89996032593768116"/>
        </right>
      </border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colors>
    <mruColors>
      <color rgb="FF006600"/>
      <color rgb="FF00CC00"/>
      <color rgb="FFEAE7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G$6" horiz="1" max="50" page="10" val="41"/>
</file>

<file path=xl/ctrlProps/ctrlProp2.xml><?xml version="1.0" encoding="utf-8"?>
<formControlPr xmlns="http://schemas.microsoft.com/office/spreadsheetml/2009/9/main" objectType="Scroll" dx="16" fmlaLink="$D$6" max="9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</xdr:row>
          <xdr:rowOff>19050</xdr:rowOff>
        </xdr:from>
        <xdr:to>
          <xdr:col>56</xdr:col>
          <xdr:colOff>19050</xdr:colOff>
          <xdr:row>5</xdr:row>
          <xdr:rowOff>228600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19050</xdr:rowOff>
        </xdr:from>
        <xdr:to>
          <xdr:col>2</xdr:col>
          <xdr:colOff>0</xdr:colOff>
          <xdr:row>18</xdr:row>
          <xdr:rowOff>180975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9"/>
  <sheetViews>
    <sheetView showGridLines="0" tabSelected="1" topLeftCell="B1" zoomScaleNormal="100" workbookViewId="0">
      <selection activeCell="AB23" sqref="AB23"/>
    </sheetView>
  </sheetViews>
  <sheetFormatPr defaultRowHeight="15" x14ac:dyDescent="0.25"/>
  <cols>
    <col min="1" max="1" width="9.140625" style="22" hidden="1" customWidth="1"/>
    <col min="2" max="2" width="3.85546875" customWidth="1"/>
    <col min="3" max="3" width="9.42578125" customWidth="1"/>
    <col min="4" max="4" width="18.5703125" style="22" hidden="1" customWidth="1"/>
    <col min="5" max="5" width="17.85546875" style="52" customWidth="1"/>
    <col min="6" max="6" width="11.42578125" customWidth="1"/>
    <col min="7" max="7" width="11.5703125" customWidth="1"/>
    <col min="8" max="9" width="12.85546875" hidden="1" customWidth="1"/>
    <col min="10" max="10" width="7.28515625" customWidth="1"/>
    <col min="11" max="11" width="6.5703125" style="13" customWidth="1"/>
    <col min="12" max="12" width="3" hidden="1" customWidth="1"/>
    <col min="13" max="13" width="2.42578125" hidden="1" customWidth="1"/>
    <col min="14" max="14" width="0.140625" hidden="1" customWidth="1"/>
    <col min="15" max="56" width="1.28515625" customWidth="1"/>
  </cols>
  <sheetData>
    <row r="1" spans="2:57" ht="28.5" customHeight="1" x14ac:dyDescent="0.25">
      <c r="B1" s="99" t="s">
        <v>47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</row>
    <row r="2" spans="2:57" s="19" customFormat="1" ht="12" x14ac:dyDescent="0.2"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2:57" ht="16.5" customHeight="1" x14ac:dyDescent="0.25">
      <c r="C3" s="98" t="s">
        <v>50</v>
      </c>
      <c r="D3" s="14"/>
      <c r="E3" s="51">
        <f ca="1">TODAY()</f>
        <v>41566</v>
      </c>
      <c r="O3" s="107"/>
      <c r="P3" s="107"/>
      <c r="Q3" s="107"/>
      <c r="R3" s="107"/>
      <c r="S3" s="107"/>
      <c r="T3" s="107"/>
      <c r="U3" s="107"/>
      <c r="X3" s="115"/>
      <c r="Y3" t="s">
        <v>48</v>
      </c>
    </row>
    <row r="4" spans="2:57" s="22" customFormat="1" ht="16.5" customHeight="1" x14ac:dyDescent="0.25">
      <c r="C4" s="14"/>
      <c r="D4" s="14"/>
      <c r="E4" s="51"/>
      <c r="K4" s="13"/>
      <c r="O4" s="56"/>
      <c r="P4" s="56"/>
      <c r="Q4" s="56"/>
      <c r="R4" s="56"/>
      <c r="S4" s="56"/>
      <c r="T4" s="56"/>
      <c r="U4" s="56"/>
    </row>
    <row r="5" spans="2:57" s="22" customFormat="1" ht="16.5" customHeight="1" x14ac:dyDescent="0.25">
      <c r="C5" s="14"/>
      <c r="D5" s="14"/>
      <c r="E5" s="51"/>
      <c r="K5" s="13"/>
      <c r="O5" s="56"/>
      <c r="P5" s="56"/>
      <c r="Q5" s="56"/>
      <c r="R5" s="56"/>
      <c r="S5" s="56"/>
      <c r="T5" s="56"/>
      <c r="U5" s="56"/>
    </row>
    <row r="6" spans="2:57" ht="19.5" customHeight="1" thickBot="1" x14ac:dyDescent="0.3">
      <c r="C6" s="89" t="s">
        <v>49</v>
      </c>
      <c r="D6" s="90">
        <v>1</v>
      </c>
      <c r="E6" s="91">
        <v>41274</v>
      </c>
      <c r="F6" s="92"/>
      <c r="G6" s="18">
        <v>41</v>
      </c>
      <c r="H6" s="1"/>
      <c r="I6" s="1"/>
      <c r="J6" s="1"/>
    </row>
    <row r="7" spans="2:57" ht="46.5" hidden="1" customHeight="1" thickBot="1" x14ac:dyDescent="0.3">
      <c r="O7" s="2">
        <f>E6+7*G6</f>
        <v>41561</v>
      </c>
      <c r="P7" s="2">
        <f>O7+1</f>
        <v>41562</v>
      </c>
      <c r="Q7" s="2">
        <f>P7+1</f>
        <v>41563</v>
      </c>
      <c r="R7" s="2">
        <f t="shared" ref="R7:BD7" si="0">Q7+1</f>
        <v>41564</v>
      </c>
      <c r="S7" s="2">
        <f t="shared" si="0"/>
        <v>41565</v>
      </c>
      <c r="T7" s="2">
        <f t="shared" si="0"/>
        <v>41566</v>
      </c>
      <c r="U7" s="2">
        <f t="shared" si="0"/>
        <v>41567</v>
      </c>
      <c r="V7" s="3">
        <f t="shared" si="0"/>
        <v>41568</v>
      </c>
      <c r="W7" s="3">
        <f t="shared" si="0"/>
        <v>41569</v>
      </c>
      <c r="X7" s="3">
        <f t="shared" si="0"/>
        <v>41570</v>
      </c>
      <c r="Y7" s="3">
        <f t="shared" si="0"/>
        <v>41571</v>
      </c>
      <c r="Z7" s="3">
        <f t="shared" si="0"/>
        <v>41572</v>
      </c>
      <c r="AA7" s="3">
        <f t="shared" si="0"/>
        <v>41573</v>
      </c>
      <c r="AB7" s="3">
        <f t="shared" si="0"/>
        <v>41574</v>
      </c>
      <c r="AC7" s="3">
        <f t="shared" si="0"/>
        <v>41575</v>
      </c>
      <c r="AD7" s="3">
        <f t="shared" si="0"/>
        <v>41576</v>
      </c>
      <c r="AE7" s="3">
        <f t="shared" si="0"/>
        <v>41577</v>
      </c>
      <c r="AF7" s="3">
        <f t="shared" si="0"/>
        <v>41578</v>
      </c>
      <c r="AG7" s="3">
        <f t="shared" si="0"/>
        <v>41579</v>
      </c>
      <c r="AH7" s="3">
        <f t="shared" si="0"/>
        <v>41580</v>
      </c>
      <c r="AI7" s="3">
        <f t="shared" si="0"/>
        <v>41581</v>
      </c>
      <c r="AJ7" s="3">
        <f t="shared" si="0"/>
        <v>41582</v>
      </c>
      <c r="AK7" s="3">
        <f t="shared" si="0"/>
        <v>41583</v>
      </c>
      <c r="AL7" s="3">
        <f t="shared" si="0"/>
        <v>41584</v>
      </c>
      <c r="AM7" s="3">
        <f t="shared" si="0"/>
        <v>41585</v>
      </c>
      <c r="AN7" s="3">
        <f t="shared" si="0"/>
        <v>41586</v>
      </c>
      <c r="AO7" s="3">
        <f t="shared" si="0"/>
        <v>41587</v>
      </c>
      <c r="AP7" s="3">
        <f t="shared" si="0"/>
        <v>41588</v>
      </c>
      <c r="AQ7" s="3">
        <f t="shared" si="0"/>
        <v>41589</v>
      </c>
      <c r="AR7" s="3">
        <f t="shared" si="0"/>
        <v>41590</v>
      </c>
      <c r="AS7" s="3">
        <f t="shared" si="0"/>
        <v>41591</v>
      </c>
      <c r="AT7" s="3">
        <f t="shared" si="0"/>
        <v>41592</v>
      </c>
      <c r="AU7" s="3">
        <f t="shared" si="0"/>
        <v>41593</v>
      </c>
      <c r="AV7" s="3">
        <f t="shared" si="0"/>
        <v>41594</v>
      </c>
      <c r="AW7" s="3">
        <f t="shared" si="0"/>
        <v>41595</v>
      </c>
      <c r="AX7" s="3">
        <f t="shared" si="0"/>
        <v>41596</v>
      </c>
      <c r="AY7" s="3">
        <f t="shared" si="0"/>
        <v>41597</v>
      </c>
      <c r="AZ7" s="3">
        <f t="shared" si="0"/>
        <v>41598</v>
      </c>
      <c r="BA7" s="3">
        <f t="shared" si="0"/>
        <v>41599</v>
      </c>
      <c r="BB7" s="3">
        <f t="shared" si="0"/>
        <v>41600</v>
      </c>
      <c r="BC7" s="3">
        <f t="shared" si="0"/>
        <v>41601</v>
      </c>
      <c r="BD7" s="3">
        <f t="shared" si="0"/>
        <v>41602</v>
      </c>
      <c r="BE7" s="2"/>
    </row>
    <row r="8" spans="2:57" ht="18" customHeight="1" x14ac:dyDescent="0.25">
      <c r="B8" s="101" t="s">
        <v>46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8" t="str">
        <f>CONCATENATE("KT ",WEEKNUM(O7))</f>
        <v>KT 42</v>
      </c>
      <c r="P8" s="109"/>
      <c r="Q8" s="109"/>
      <c r="R8" s="109"/>
      <c r="S8" s="109"/>
      <c r="T8" s="109"/>
      <c r="U8" s="110"/>
      <c r="V8" s="104" t="str">
        <f>CONCATENATE("KT ",WEEKNUM(V7))</f>
        <v>KT 43</v>
      </c>
      <c r="W8" s="105"/>
      <c r="X8" s="105"/>
      <c r="Y8" s="105"/>
      <c r="Z8" s="105"/>
      <c r="AA8" s="105"/>
      <c r="AB8" s="106"/>
      <c r="AC8" s="104" t="str">
        <f>CONCATENATE("KT ",WEEKNUM(AC7))</f>
        <v>KT 44</v>
      </c>
      <c r="AD8" s="105"/>
      <c r="AE8" s="105"/>
      <c r="AF8" s="105"/>
      <c r="AG8" s="105"/>
      <c r="AH8" s="105"/>
      <c r="AI8" s="106"/>
      <c r="AJ8" s="104" t="str">
        <f>CONCATENATE("KT ",WEEKNUM(AJ7))</f>
        <v>KT 45</v>
      </c>
      <c r="AK8" s="105"/>
      <c r="AL8" s="105"/>
      <c r="AM8" s="105"/>
      <c r="AN8" s="105"/>
      <c r="AO8" s="105"/>
      <c r="AP8" s="106"/>
      <c r="AQ8" s="104" t="str">
        <f>CONCATENATE("KT ",WEEKNUM(AQ7))</f>
        <v>KT 46</v>
      </c>
      <c r="AR8" s="105"/>
      <c r="AS8" s="105"/>
      <c r="AT8" s="105"/>
      <c r="AU8" s="105"/>
      <c r="AV8" s="105"/>
      <c r="AW8" s="106"/>
      <c r="AX8" s="104" t="str">
        <f>CONCATENATE("KT ",WEEKNUM(AX7))</f>
        <v>KT 47</v>
      </c>
      <c r="AY8" s="105"/>
      <c r="AZ8" s="105"/>
      <c r="BA8" s="105"/>
      <c r="BB8" s="105"/>
      <c r="BC8" s="105"/>
      <c r="BD8" s="106"/>
    </row>
    <row r="9" spans="2:57" ht="41.25" customHeight="1" thickBot="1" x14ac:dyDescent="0.3">
      <c r="B9" s="57"/>
      <c r="C9" s="4" t="s">
        <v>0</v>
      </c>
      <c r="D9" s="4"/>
      <c r="E9" s="53" t="s">
        <v>41</v>
      </c>
      <c r="F9" s="4" t="s">
        <v>42</v>
      </c>
      <c r="G9" s="4" t="s">
        <v>43</v>
      </c>
      <c r="H9" s="16" t="s">
        <v>2</v>
      </c>
      <c r="I9" s="16" t="s">
        <v>3</v>
      </c>
      <c r="J9" s="5" t="s">
        <v>44</v>
      </c>
      <c r="K9" s="4" t="s">
        <v>45</v>
      </c>
      <c r="L9" s="5"/>
      <c r="M9" s="6"/>
      <c r="N9" s="6"/>
      <c r="O9" s="93">
        <f t="shared" ref="O9:U9" si="1">O7</f>
        <v>41561</v>
      </c>
      <c r="P9" s="94">
        <f t="shared" si="1"/>
        <v>41562</v>
      </c>
      <c r="Q9" s="94">
        <f t="shared" si="1"/>
        <v>41563</v>
      </c>
      <c r="R9" s="94">
        <f t="shared" si="1"/>
        <v>41564</v>
      </c>
      <c r="S9" s="94">
        <f t="shared" si="1"/>
        <v>41565</v>
      </c>
      <c r="T9" s="95">
        <f t="shared" si="1"/>
        <v>41566</v>
      </c>
      <c r="U9" s="96">
        <f t="shared" si="1"/>
        <v>41567</v>
      </c>
      <c r="V9" s="7"/>
      <c r="W9" s="8"/>
      <c r="X9" s="8"/>
      <c r="Y9" s="8"/>
      <c r="Z9" s="8"/>
      <c r="AA9" s="11"/>
      <c r="AB9" s="12"/>
      <c r="AC9" s="7"/>
      <c r="AD9" s="8"/>
      <c r="AE9" s="8"/>
      <c r="AF9" s="8"/>
      <c r="AG9" s="8"/>
      <c r="AH9" s="11"/>
      <c r="AI9" s="12"/>
      <c r="AJ9" s="7"/>
      <c r="AK9" s="8"/>
      <c r="AL9" s="8"/>
      <c r="AM9" s="8"/>
      <c r="AN9" s="8"/>
      <c r="AO9" s="11"/>
      <c r="AP9" s="12"/>
      <c r="AQ9" s="7"/>
      <c r="AR9" s="8"/>
      <c r="AS9" s="8"/>
      <c r="AT9" s="8"/>
      <c r="AU9" s="8"/>
      <c r="AV9" s="11"/>
      <c r="AW9" s="12"/>
      <c r="AX9" s="7"/>
      <c r="AY9" s="8"/>
      <c r="AZ9" s="8"/>
      <c r="BA9" s="8"/>
      <c r="BB9" s="8"/>
      <c r="BC9" s="11"/>
      <c r="BD9" s="12"/>
    </row>
    <row r="10" spans="2:57" ht="15.75" thickTop="1" x14ac:dyDescent="0.25">
      <c r="B10" s="58"/>
      <c r="C10" s="74" t="str">
        <f ca="1">OFFSET(Task!C5,$D$6,0,1,1)</f>
        <v>1</v>
      </c>
      <c r="D10" s="75" t="str">
        <f ca="1">OFFSET(Task!D5,$D$6,0,1,1)</f>
        <v>1</v>
      </c>
      <c r="E10" s="76" t="str">
        <f ca="1">OFFSET(Task!E5,$D$6,0,1,1)</f>
        <v>SUM</v>
      </c>
      <c r="F10" s="77">
        <f ca="1">OFFSET(Task!F5,$D$6,0,1,1)</f>
        <v>41292</v>
      </c>
      <c r="G10" s="77">
        <f ca="1">OFFSET(Task!G5,$D$6,0,1,1)</f>
        <v>41570</v>
      </c>
      <c r="H10" s="77">
        <f ca="1">OFFSET(Task!H5,$D$6,0,1,1)</f>
        <v>41407</v>
      </c>
      <c r="I10" s="75">
        <f ca="1">OFFSET(Task!I5,$D$6,0,1,1)</f>
        <v>116</v>
      </c>
      <c r="J10" s="78">
        <f ca="1">OFFSET(Task!J5,$D$6,0,1,1)</f>
        <v>41.666666666666664</v>
      </c>
      <c r="K10" s="75">
        <f ca="1">OFFSET(Task!K5,$D$6,0,1,1)</f>
        <v>279</v>
      </c>
      <c r="L10" s="21"/>
      <c r="M10" s="21"/>
      <c r="N10" s="21"/>
      <c r="O10" s="27"/>
      <c r="P10" s="28"/>
      <c r="Q10" s="28"/>
      <c r="R10" s="28"/>
      <c r="S10" s="28"/>
      <c r="T10" s="28"/>
      <c r="U10" s="29"/>
      <c r="V10" s="30"/>
      <c r="W10" s="31"/>
      <c r="X10" s="31"/>
      <c r="Y10" s="31"/>
      <c r="Z10" s="31"/>
      <c r="AA10" s="31"/>
      <c r="AB10" s="32"/>
      <c r="AC10" s="30"/>
      <c r="AD10" s="31"/>
      <c r="AE10" s="31"/>
      <c r="AF10" s="31"/>
      <c r="AG10" s="31"/>
      <c r="AH10" s="31"/>
      <c r="AI10" s="32"/>
      <c r="AJ10" s="30"/>
      <c r="AK10" s="31"/>
      <c r="AL10" s="31"/>
      <c r="AM10" s="31"/>
      <c r="AN10" s="31"/>
      <c r="AO10" s="31"/>
      <c r="AP10" s="32"/>
      <c r="AQ10" s="30"/>
      <c r="AR10" s="31"/>
      <c r="AS10" s="31"/>
      <c r="AT10" s="31"/>
      <c r="AU10" s="31"/>
      <c r="AV10" s="31"/>
      <c r="AW10" s="32"/>
      <c r="AX10" s="30"/>
      <c r="AY10" s="31"/>
      <c r="AZ10" s="31"/>
      <c r="BA10" s="31"/>
      <c r="BB10" s="31"/>
      <c r="BC10" s="31"/>
      <c r="BD10" s="32"/>
    </row>
    <row r="11" spans="2:57" x14ac:dyDescent="0.25">
      <c r="B11" s="58"/>
      <c r="C11" s="79" t="str">
        <f ca="1">OFFSET(Task!C6,$D$6,0,1,1)</f>
        <v>1.1</v>
      </c>
      <c r="D11" s="80" t="str">
        <f ca="1">OFFSET(Task!D6,$D$6,0,1,1)</f>
        <v>2</v>
      </c>
      <c r="E11" s="81" t="str">
        <f ca="1">OFFSET(Task!E6,$D$6,0,1,1)</f>
        <v>lounging</v>
      </c>
      <c r="F11" s="82">
        <f ca="1">OFFSET(Task!F6,$D$6,0,1,1)</f>
        <v>41561</v>
      </c>
      <c r="G11" s="82">
        <f ca="1">OFFSET(Task!G6,$D$6,0,1,1)</f>
        <v>41570</v>
      </c>
      <c r="H11" s="82">
        <f ca="1">OFFSET(Task!H6,$D$6,0,1,1)</f>
        <v>41563</v>
      </c>
      <c r="I11" s="80">
        <f ca="1">OFFSET(Task!I6,$D$6,0,1,1)</f>
        <v>3</v>
      </c>
      <c r="J11" s="83">
        <f ca="1">OFFSET(Task!J6,$D$6,0,1,1)</f>
        <v>30</v>
      </c>
      <c r="K11" s="80">
        <f ca="1">OFFSET(Task!K6,$D$6,0,1,1)</f>
        <v>10</v>
      </c>
      <c r="L11" s="9"/>
      <c r="M11" s="9"/>
      <c r="N11" s="9"/>
      <c r="O11" s="33"/>
      <c r="P11" s="34"/>
      <c r="Q11" s="34"/>
      <c r="R11" s="34"/>
      <c r="S11" s="34"/>
      <c r="T11" s="34"/>
      <c r="U11" s="35"/>
      <c r="V11" s="36"/>
      <c r="W11" s="10"/>
      <c r="X11" s="10"/>
      <c r="Y11" s="10"/>
      <c r="Z11" s="10"/>
      <c r="AA11" s="10"/>
      <c r="AB11" s="37"/>
      <c r="AC11" s="36"/>
      <c r="AD11" s="10"/>
      <c r="AE11" s="10"/>
      <c r="AF11" s="10"/>
      <c r="AG11" s="10"/>
      <c r="AH11" s="10"/>
      <c r="AI11" s="37"/>
      <c r="AJ11" s="36"/>
      <c r="AK11" s="10"/>
      <c r="AL11" s="10"/>
      <c r="AM11" s="10"/>
      <c r="AN11" s="10"/>
      <c r="AO11" s="10"/>
      <c r="AP11" s="37"/>
      <c r="AQ11" s="36"/>
      <c r="AR11" s="10"/>
      <c r="AS11" s="10"/>
      <c r="AT11" s="10"/>
      <c r="AU11" s="10"/>
      <c r="AV11" s="10"/>
      <c r="AW11" s="37"/>
      <c r="AX11" s="36"/>
      <c r="AY11" s="10"/>
      <c r="AZ11" s="10"/>
      <c r="BA11" s="10"/>
      <c r="BB11" s="10"/>
      <c r="BC11" s="10"/>
      <c r="BD11" s="37"/>
    </row>
    <row r="12" spans="2:57" x14ac:dyDescent="0.25">
      <c r="B12" s="58"/>
      <c r="C12" s="79" t="str">
        <f ca="1">OFFSET(Task!C7,$D$6,0,1,1)</f>
        <v>1.2</v>
      </c>
      <c r="D12" s="80" t="str">
        <f ca="1">OFFSET(Task!D7,$D$6,0,1,1)</f>
        <v>2</v>
      </c>
      <c r="E12" s="81" t="str">
        <f ca="1">OFFSET(Task!E7,$D$6,0,1,1)</f>
        <v>holidays</v>
      </c>
      <c r="F12" s="82">
        <f ca="1">OFFSET(Task!F7,$D$6,0,1,1)</f>
        <v>41563</v>
      </c>
      <c r="G12" s="82">
        <f ca="1">OFFSET(Task!G7,$D$6,0,1,1)</f>
        <v>41568</v>
      </c>
      <c r="H12" s="82">
        <f ca="1">OFFSET(Task!H7,$D$6,0,1,1)</f>
        <v>41565</v>
      </c>
      <c r="I12" s="80">
        <f ca="1">OFFSET(Task!I7,$D$6,0,1,1)</f>
        <v>3</v>
      </c>
      <c r="J12" s="83">
        <f ca="1">OFFSET(Task!J7,$D$6,0,1,1)</f>
        <v>50</v>
      </c>
      <c r="K12" s="80">
        <f ca="1">OFFSET(Task!K7,$D$6,0,1,1)</f>
        <v>6</v>
      </c>
      <c r="L12" s="9"/>
      <c r="M12" s="9"/>
      <c r="N12" s="9"/>
      <c r="O12" s="33"/>
      <c r="P12" s="34"/>
      <c r="Q12" s="34"/>
      <c r="R12" s="34"/>
      <c r="S12" s="34"/>
      <c r="T12" s="34"/>
      <c r="U12" s="35"/>
      <c r="V12" s="36"/>
      <c r="W12" s="10"/>
      <c r="X12" s="10"/>
      <c r="Y12" s="10"/>
      <c r="Z12" s="10"/>
      <c r="AA12" s="10"/>
      <c r="AB12" s="37"/>
      <c r="AC12" s="36"/>
      <c r="AD12" s="10"/>
      <c r="AE12" s="10"/>
      <c r="AF12" s="10"/>
      <c r="AG12" s="10"/>
      <c r="AH12" s="10"/>
      <c r="AI12" s="37"/>
      <c r="AJ12" s="36"/>
      <c r="AK12" s="10"/>
      <c r="AL12" s="10"/>
      <c r="AM12" s="10"/>
      <c r="AN12" s="10"/>
      <c r="AO12" s="10"/>
      <c r="AP12" s="37"/>
      <c r="AQ12" s="36"/>
      <c r="AR12" s="10"/>
      <c r="AS12" s="10"/>
      <c r="AT12" s="10"/>
      <c r="AU12" s="10"/>
      <c r="AV12" s="10"/>
      <c r="AW12" s="37"/>
      <c r="AX12" s="36"/>
      <c r="AY12" s="10"/>
      <c r="AZ12" s="10"/>
      <c r="BA12" s="10"/>
      <c r="BB12" s="10"/>
      <c r="BC12" s="10"/>
      <c r="BD12" s="37"/>
    </row>
    <row r="13" spans="2:57" x14ac:dyDescent="0.25">
      <c r="B13" s="58"/>
      <c r="C13" s="79" t="str">
        <f ca="1">OFFSET(Task!C8,$D$6,0,1,1)</f>
        <v>1.3</v>
      </c>
      <c r="D13" s="80" t="str">
        <f ca="1">OFFSET(Task!D8,$D$6,0,1,1)</f>
        <v>2</v>
      </c>
      <c r="E13" s="81" t="str">
        <f ca="1">OFFSET(Task!E8,$D$6,0,1,1)</f>
        <v>vacation</v>
      </c>
      <c r="F13" s="82">
        <f ca="1">OFFSET(Task!F8,$D$6,0,1,1)</f>
        <v>41565</v>
      </c>
      <c r="G13" s="82">
        <f ca="1">OFFSET(Task!G8,$D$6,0,1,1)</f>
        <v>41569</v>
      </c>
      <c r="H13" s="82">
        <f ca="1">OFFSET(Task!H8,$D$6,0,1,1)</f>
        <v>41566</v>
      </c>
      <c r="I13" s="80">
        <f ca="1">OFFSET(Task!I8,$D$6,0,1,1)</f>
        <v>2</v>
      </c>
      <c r="J13" s="83">
        <f ca="1">OFFSET(Task!J8,$D$6,0,1,1)</f>
        <v>50</v>
      </c>
      <c r="K13" s="80">
        <f ca="1">OFFSET(Task!K8,$D$6,0,1,1)</f>
        <v>5</v>
      </c>
      <c r="L13" s="9"/>
      <c r="M13" s="9"/>
      <c r="N13" s="9"/>
      <c r="O13" s="33"/>
      <c r="P13" s="34"/>
      <c r="Q13" s="34"/>
      <c r="R13" s="34"/>
      <c r="S13" s="34"/>
      <c r="T13" s="34"/>
      <c r="U13" s="35"/>
      <c r="V13" s="36"/>
      <c r="W13" s="10"/>
      <c r="X13" s="10"/>
      <c r="Y13" s="10"/>
      <c r="Z13" s="10"/>
      <c r="AA13" s="10"/>
      <c r="AB13" s="37"/>
      <c r="AC13" s="36"/>
      <c r="AD13" s="10"/>
      <c r="AE13" s="10"/>
      <c r="AF13" s="10"/>
      <c r="AG13" s="10"/>
      <c r="AH13" s="10"/>
      <c r="AI13" s="37"/>
      <c r="AJ13" s="36"/>
      <c r="AK13" s="10"/>
      <c r="AL13" s="10"/>
      <c r="AM13" s="10"/>
      <c r="AN13" s="10"/>
      <c r="AO13" s="10"/>
      <c r="AP13" s="37"/>
      <c r="AQ13" s="36"/>
      <c r="AR13" s="10"/>
      <c r="AS13" s="10"/>
      <c r="AT13" s="10"/>
      <c r="AU13" s="10"/>
      <c r="AV13" s="10"/>
      <c r="AW13" s="37"/>
      <c r="AX13" s="36"/>
      <c r="AY13" s="10"/>
      <c r="AZ13" s="10"/>
      <c r="BA13" s="10"/>
      <c r="BB13" s="10"/>
      <c r="BC13" s="10"/>
      <c r="BD13" s="37"/>
    </row>
    <row r="14" spans="2:57" x14ac:dyDescent="0.25">
      <c r="B14" s="58"/>
      <c r="C14" s="79" t="str">
        <f ca="1">OFFSET(Task!C9,$D$6,0,1,1)</f>
        <v>1.4</v>
      </c>
      <c r="D14" s="80" t="str">
        <f ca="1">OFFSET(Task!D9,$D$6,0,1,1)</f>
        <v>2</v>
      </c>
      <c r="E14" s="81" t="str">
        <f ca="1">OFFSET(Task!E9,$D$6,0,1,1)</f>
        <v>relaxation</v>
      </c>
      <c r="F14" s="82">
        <f ca="1">OFFSET(Task!F9,$D$6,0,1,1)</f>
        <v>41292</v>
      </c>
      <c r="G14" s="82">
        <f ca="1">OFFSET(Task!G9,$D$6,0,1,1)</f>
        <v>41294</v>
      </c>
      <c r="H14" s="82">
        <f ca="1">OFFSET(Task!H9,$D$6,0,1,1)</f>
        <v>41292</v>
      </c>
      <c r="I14" s="80">
        <f ca="1">OFFSET(Task!I9,$D$6,0,1,1)</f>
        <v>1</v>
      </c>
      <c r="J14" s="83">
        <f ca="1">OFFSET(Task!J9,$D$6,0,1,1)</f>
        <v>50</v>
      </c>
      <c r="K14" s="80">
        <f ca="1">OFFSET(Task!K9,$D$6,0,1,1)</f>
        <v>3</v>
      </c>
      <c r="L14" s="9"/>
      <c r="M14" s="9"/>
      <c r="N14" s="9"/>
      <c r="O14" s="33"/>
      <c r="P14" s="34"/>
      <c r="Q14" s="34"/>
      <c r="R14" s="34"/>
      <c r="S14" s="34"/>
      <c r="T14" s="34"/>
      <c r="U14" s="35"/>
      <c r="V14" s="36"/>
      <c r="W14" s="10"/>
      <c r="X14" s="10"/>
      <c r="Y14" s="10"/>
      <c r="Z14" s="10"/>
      <c r="AA14" s="10"/>
      <c r="AB14" s="37"/>
      <c r="AC14" s="36"/>
      <c r="AD14" s="10"/>
      <c r="AE14" s="10"/>
      <c r="AF14" s="10"/>
      <c r="AG14" s="10"/>
      <c r="AH14" s="10"/>
      <c r="AI14" s="37"/>
      <c r="AJ14" s="36"/>
      <c r="AK14" s="10"/>
      <c r="AL14" s="10"/>
      <c r="AM14" s="10"/>
      <c r="AN14" s="10"/>
      <c r="AO14" s="10"/>
      <c r="AP14" s="37"/>
      <c r="AQ14" s="36"/>
      <c r="AR14" s="10"/>
      <c r="AS14" s="10"/>
      <c r="AT14" s="10"/>
      <c r="AU14" s="10"/>
      <c r="AV14" s="10"/>
      <c r="AW14" s="37"/>
      <c r="AX14" s="36"/>
      <c r="AY14" s="10"/>
      <c r="AZ14" s="10"/>
      <c r="BA14" s="10"/>
      <c r="BB14" s="10"/>
      <c r="BC14" s="10"/>
      <c r="BD14" s="37"/>
    </row>
    <row r="15" spans="2:57" x14ac:dyDescent="0.25">
      <c r="B15" s="58"/>
      <c r="C15" s="79" t="str">
        <f ca="1">OFFSET(Task!C10,$D$6,0,1,1)</f>
        <v>2</v>
      </c>
      <c r="D15" s="80" t="str">
        <f ca="1">OFFSET(Task!D10,$D$6,0,1,1)</f>
        <v>1</v>
      </c>
      <c r="E15" s="81" t="str">
        <f ca="1">OFFSET(Task!E10,$D$6,0,1,1)</f>
        <v>SUM</v>
      </c>
      <c r="F15" s="82">
        <f ca="1">OFFSET(Task!F10,$D$6,0,1,1)</f>
        <v>41279</v>
      </c>
      <c r="G15" s="82">
        <f ca="1">OFFSET(Task!G10,$D$6,0,1,1)</f>
        <v>41325</v>
      </c>
      <c r="H15" s="82">
        <f ca="1">OFFSET(Task!H10,$D$6,0,1,1)</f>
        <v>41281</v>
      </c>
      <c r="I15" s="80">
        <f ca="1">OFFSET(Task!I10,$D$6,0,1,1)</f>
        <v>3</v>
      </c>
      <c r="J15" s="83">
        <f ca="1">OFFSET(Task!J10,$D$6,0,1,1)</f>
        <v>8.2142857142857135</v>
      </c>
      <c r="K15" s="80">
        <f ca="1">OFFSET(Task!K10,$D$6,0,1,1)</f>
        <v>47</v>
      </c>
      <c r="L15" s="20"/>
      <c r="M15" s="20"/>
      <c r="N15" s="20"/>
      <c r="O15" s="33"/>
      <c r="P15" s="34"/>
      <c r="Q15" s="34"/>
      <c r="R15" s="34"/>
      <c r="S15" s="34"/>
      <c r="T15" s="34"/>
      <c r="U15" s="35"/>
      <c r="V15" s="36"/>
      <c r="W15" s="10"/>
      <c r="X15" s="10"/>
      <c r="Y15" s="10"/>
      <c r="Z15" s="10"/>
      <c r="AA15" s="10"/>
      <c r="AB15" s="37"/>
      <c r="AC15" s="36"/>
      <c r="AD15" s="10"/>
      <c r="AE15" s="10"/>
      <c r="AF15" s="10"/>
      <c r="AG15" s="10"/>
      <c r="AH15" s="10"/>
      <c r="AI15" s="37"/>
      <c r="AJ15" s="36"/>
      <c r="AK15" s="10"/>
      <c r="AL15" s="10"/>
      <c r="AM15" s="10"/>
      <c r="AN15" s="10"/>
      <c r="AO15" s="10"/>
      <c r="AP15" s="37"/>
      <c r="AQ15" s="36"/>
      <c r="AR15" s="10"/>
      <c r="AS15" s="10"/>
      <c r="AT15" s="10"/>
      <c r="AU15" s="10"/>
      <c r="AV15" s="10"/>
      <c r="AW15" s="37"/>
      <c r="AX15" s="36"/>
      <c r="AY15" s="10"/>
      <c r="AZ15" s="10"/>
      <c r="BA15" s="10"/>
      <c r="BB15" s="10"/>
      <c r="BC15" s="10"/>
      <c r="BD15" s="37"/>
    </row>
    <row r="16" spans="2:57" x14ac:dyDescent="0.25">
      <c r="B16" s="58"/>
      <c r="C16" s="79" t="str">
        <f ca="1">OFFSET(Task!C11,$D$6,0,1,1)</f>
        <v>2.1.</v>
      </c>
      <c r="D16" s="80" t="str">
        <f ca="1">OFFSET(Task!D11,$D$6,0,1,1)</f>
        <v>2</v>
      </c>
      <c r="E16" s="81" t="str">
        <f ca="1">OFFSET(Task!E11,$D$6,0,1,1)</f>
        <v>lunch</v>
      </c>
      <c r="F16" s="82">
        <f ca="1">OFFSET(Task!F11,$D$6,0,1,1)</f>
        <v>41279</v>
      </c>
      <c r="G16" s="82">
        <f ca="1">OFFSET(Task!G11,$D$6,0,1,1)</f>
        <v>41279</v>
      </c>
      <c r="H16" s="82">
        <f ca="1">OFFSET(Task!H11,$D$6,0,1,1)</f>
        <v>41278</v>
      </c>
      <c r="I16" s="80">
        <f ca="1">OFFSET(Task!I11,$D$6,0,1,1)</f>
        <v>0</v>
      </c>
      <c r="J16" s="83">
        <f ca="1">OFFSET(Task!J11,$D$6,0,1,1)</f>
        <v>90</v>
      </c>
      <c r="K16" s="80">
        <f ca="1">OFFSET(Task!K11,$D$6,0,1,1)</f>
        <v>1</v>
      </c>
      <c r="L16" s="9"/>
      <c r="M16" s="9"/>
      <c r="N16" s="9"/>
      <c r="O16" s="33"/>
      <c r="P16" s="34"/>
      <c r="Q16" s="34"/>
      <c r="R16" s="34"/>
      <c r="S16" s="34"/>
      <c r="T16" s="34"/>
      <c r="U16" s="35"/>
      <c r="V16" s="36"/>
      <c r="W16" s="10"/>
      <c r="X16" s="10"/>
      <c r="Y16" s="10"/>
      <c r="Z16" s="10"/>
      <c r="AA16" s="10"/>
      <c r="AB16" s="37"/>
      <c r="AC16" s="36"/>
      <c r="AD16" s="10"/>
      <c r="AE16" s="10"/>
      <c r="AF16" s="10"/>
      <c r="AG16" s="10"/>
      <c r="AH16" s="10"/>
      <c r="AI16" s="37"/>
      <c r="AJ16" s="36"/>
      <c r="AK16" s="10"/>
      <c r="AL16" s="10"/>
      <c r="AM16" s="10"/>
      <c r="AN16" s="10"/>
      <c r="AO16" s="10"/>
      <c r="AP16" s="37"/>
      <c r="AQ16" s="36"/>
      <c r="AR16" s="10"/>
      <c r="AS16" s="10"/>
      <c r="AT16" s="10"/>
      <c r="AU16" s="10"/>
      <c r="AV16" s="10"/>
      <c r="AW16" s="37"/>
      <c r="AX16" s="36"/>
      <c r="AY16" s="10"/>
      <c r="AZ16" s="10"/>
      <c r="BA16" s="10"/>
      <c r="BB16" s="10"/>
      <c r="BC16" s="10"/>
      <c r="BD16" s="37"/>
    </row>
    <row r="17" spans="2:56" s="22" customFormat="1" x14ac:dyDescent="0.25">
      <c r="B17" s="58"/>
      <c r="C17" s="79" t="str">
        <f ca="1">OFFSET(Task!C12,$D$6,0,1,1)</f>
        <v>2.2</v>
      </c>
      <c r="D17" s="80" t="str">
        <f ca="1">OFFSET(Task!D12,$D$6,0,1,1)</f>
        <v>2</v>
      </c>
      <c r="E17" s="81" t="str">
        <f ca="1">OFFSET(Task!E12,$D$6,0,1,1)</f>
        <v>slacking</v>
      </c>
      <c r="F17" s="82">
        <f ca="1">OFFSET(Task!F12,$D$6,0,1,1)</f>
        <v>41297</v>
      </c>
      <c r="G17" s="82">
        <f ca="1">OFFSET(Task!G12,$D$6,0,1,1)</f>
        <v>41310</v>
      </c>
      <c r="H17" s="82">
        <f ca="1">OFFSET(Task!H12,$D$6,0,1,1)</f>
        <v>41297</v>
      </c>
      <c r="I17" s="80">
        <f ca="1">OFFSET(Task!I12,$D$6,0,1,1)</f>
        <v>1</v>
      </c>
      <c r="J17" s="83">
        <f ca="1">OFFSET(Task!J12,$D$6,0,1,1)</f>
        <v>10</v>
      </c>
      <c r="K17" s="80">
        <f ca="1">OFFSET(Task!K12,$D$6,0,1,1)</f>
        <v>14</v>
      </c>
      <c r="L17" s="9"/>
      <c r="M17" s="9"/>
      <c r="N17" s="9"/>
      <c r="O17" s="33"/>
      <c r="P17" s="34"/>
      <c r="Q17" s="34"/>
      <c r="R17" s="34"/>
      <c r="S17" s="34"/>
      <c r="T17" s="34"/>
      <c r="U17" s="35"/>
      <c r="V17" s="36"/>
      <c r="W17" s="10"/>
      <c r="X17" s="10"/>
      <c r="Y17" s="10"/>
      <c r="Z17" s="10"/>
      <c r="AA17" s="10"/>
      <c r="AB17" s="37"/>
      <c r="AC17" s="36"/>
      <c r="AD17" s="10"/>
      <c r="AE17" s="10"/>
      <c r="AF17" s="10"/>
      <c r="AG17" s="10"/>
      <c r="AH17" s="10"/>
      <c r="AI17" s="37"/>
      <c r="AJ17" s="36"/>
      <c r="AK17" s="10"/>
      <c r="AL17" s="10"/>
      <c r="AM17" s="10"/>
      <c r="AN17" s="10"/>
      <c r="AO17" s="10"/>
      <c r="AP17" s="37"/>
      <c r="AQ17" s="36"/>
      <c r="AR17" s="10"/>
      <c r="AS17" s="10"/>
      <c r="AT17" s="10"/>
      <c r="AU17" s="10"/>
      <c r="AV17" s="10"/>
      <c r="AW17" s="37"/>
      <c r="AX17" s="36"/>
      <c r="AY17" s="10"/>
      <c r="AZ17" s="10"/>
      <c r="BA17" s="10"/>
      <c r="BB17" s="10"/>
      <c r="BC17" s="10"/>
      <c r="BD17" s="37"/>
    </row>
    <row r="18" spans="2:56" s="22" customFormat="1" x14ac:dyDescent="0.25">
      <c r="B18" s="58"/>
      <c r="C18" s="79" t="str">
        <f ca="1">OFFSET(Task!C13,$D$6,0,1,1)</f>
        <v>2.3</v>
      </c>
      <c r="D18" s="80" t="str">
        <f ca="1">OFFSET(Task!D13,$D$6,0,1,1)</f>
        <v>2</v>
      </c>
      <c r="E18" s="81" t="str">
        <f ca="1">OFFSET(Task!E13,$D$6,0,1,1)</f>
        <v>relaxation</v>
      </c>
      <c r="F18" s="82">
        <f ca="1">OFFSET(Task!F13,$D$6,0,1,1)</f>
        <v>41311</v>
      </c>
      <c r="G18" s="82">
        <f ca="1">OFFSET(Task!G13,$D$6,0,1,1)</f>
        <v>41312</v>
      </c>
      <c r="H18" s="82">
        <f ca="1">OFFSET(Task!H13,$D$6,0,1,1)</f>
        <v>41310</v>
      </c>
      <c r="I18" s="80">
        <f ca="1">OFFSET(Task!I13,$D$6,0,1,1)</f>
        <v>0</v>
      </c>
      <c r="J18" s="83">
        <f ca="1">OFFSET(Task!J13,$D$6,0,1,1)</f>
        <v>0</v>
      </c>
      <c r="K18" s="80">
        <f ca="1">OFFSET(Task!K13,$D$6,0,1,1)</f>
        <v>2</v>
      </c>
      <c r="L18" s="9"/>
      <c r="M18" s="9"/>
      <c r="N18" s="9"/>
      <c r="O18" s="33"/>
      <c r="P18" s="34"/>
      <c r="Q18" s="34"/>
      <c r="R18" s="34"/>
      <c r="S18" s="34"/>
      <c r="T18" s="34"/>
      <c r="U18" s="35"/>
      <c r="V18" s="36"/>
      <c r="W18" s="10"/>
      <c r="X18" s="10"/>
      <c r="Y18" s="10"/>
      <c r="Z18" s="10"/>
      <c r="AA18" s="10"/>
      <c r="AB18" s="37"/>
      <c r="AC18" s="36"/>
      <c r="AD18" s="10"/>
      <c r="AE18" s="10"/>
      <c r="AF18" s="10"/>
      <c r="AG18" s="10"/>
      <c r="AH18" s="10"/>
      <c r="AI18" s="37"/>
      <c r="AJ18" s="36"/>
      <c r="AK18" s="10"/>
      <c r="AL18" s="10"/>
      <c r="AM18" s="10"/>
      <c r="AN18" s="10"/>
      <c r="AO18" s="10"/>
      <c r="AP18" s="37"/>
      <c r="AQ18" s="36"/>
      <c r="AR18" s="10"/>
      <c r="AS18" s="10"/>
      <c r="AT18" s="10"/>
      <c r="AU18" s="10"/>
      <c r="AV18" s="10"/>
      <c r="AW18" s="37"/>
      <c r="AX18" s="36"/>
      <c r="AY18" s="10"/>
      <c r="AZ18" s="10"/>
      <c r="BA18" s="10"/>
      <c r="BB18" s="10"/>
      <c r="BC18" s="10"/>
      <c r="BD18" s="37"/>
    </row>
    <row r="19" spans="2:56" s="22" customFormat="1" ht="15.75" thickBot="1" x14ac:dyDescent="0.3">
      <c r="B19" s="59"/>
      <c r="C19" s="84" t="str">
        <f ca="1">OFFSET(Task!C14,$D$6,0,1,1)</f>
        <v>2.4</v>
      </c>
      <c r="D19" s="85" t="str">
        <f ca="1">OFFSET(Task!D14,$D$6,0,1,1)</f>
        <v>2</v>
      </c>
      <c r="E19" s="86" t="str">
        <f ca="1">OFFSET(Task!E14,$D$6,0,1,1)</f>
        <v>Waiting for slacking</v>
      </c>
      <c r="F19" s="87">
        <f ca="1">OFFSET(Task!F14,$D$6,0,1,1)</f>
        <v>41313</v>
      </c>
      <c r="G19" s="87">
        <f ca="1">OFFSET(Task!G14,$D$6,0,1,1)</f>
        <v>41313</v>
      </c>
      <c r="H19" s="87">
        <f ca="1">OFFSET(Task!H14,$D$6,0,1,1)</f>
        <v>41312</v>
      </c>
      <c r="I19" s="85">
        <f ca="1">OFFSET(Task!I14,$D$6,0,1,1)</f>
        <v>0</v>
      </c>
      <c r="J19" s="88">
        <f ca="1">OFFSET(Task!J14,$D$6,0,1,1)</f>
        <v>0</v>
      </c>
      <c r="K19" s="85">
        <f ca="1">OFFSET(Task!K14,$D$6,0,1,1)</f>
        <v>1</v>
      </c>
      <c r="L19" s="60"/>
      <c r="M19" s="60"/>
      <c r="N19" s="60"/>
      <c r="O19" s="61"/>
      <c r="P19" s="62"/>
      <c r="Q19" s="62"/>
      <c r="R19" s="62"/>
      <c r="S19" s="62"/>
      <c r="T19" s="62"/>
      <c r="U19" s="63"/>
      <c r="V19" s="64"/>
      <c r="W19" s="48"/>
      <c r="X19" s="48"/>
      <c r="Y19" s="48"/>
      <c r="Z19" s="48"/>
      <c r="AA19" s="48"/>
      <c r="AB19" s="65"/>
      <c r="AC19" s="64"/>
      <c r="AD19" s="48"/>
      <c r="AE19" s="48"/>
      <c r="AF19" s="48"/>
      <c r="AG19" s="48"/>
      <c r="AH19" s="48"/>
      <c r="AI19" s="65"/>
      <c r="AJ19" s="64"/>
      <c r="AK19" s="48"/>
      <c r="AL19" s="48"/>
      <c r="AM19" s="48"/>
      <c r="AN19" s="48"/>
      <c r="AO19" s="48"/>
      <c r="AP19" s="65"/>
      <c r="AQ19" s="64"/>
      <c r="AR19" s="48"/>
      <c r="AS19" s="48"/>
      <c r="AT19" s="48"/>
      <c r="AU19" s="48"/>
      <c r="AV19" s="48"/>
      <c r="AW19" s="65"/>
      <c r="AX19" s="64"/>
      <c r="AY19" s="48"/>
      <c r="AZ19" s="48"/>
      <c r="BA19" s="48"/>
      <c r="BB19" s="48"/>
      <c r="BC19" s="48"/>
      <c r="BD19" s="65"/>
    </row>
  </sheetData>
  <mergeCells count="10">
    <mergeCell ref="B1:BD1"/>
    <mergeCell ref="B2:BD2"/>
    <mergeCell ref="B8:N8"/>
    <mergeCell ref="AC8:AI8"/>
    <mergeCell ref="AJ8:AP8"/>
    <mergeCell ref="AQ8:AW8"/>
    <mergeCell ref="AX8:BD8"/>
    <mergeCell ref="O3:U3"/>
    <mergeCell ref="O8:U8"/>
    <mergeCell ref="V8:AB8"/>
  </mergeCells>
  <conditionalFormatting sqref="O10:BD19">
    <cfRule type="expression" dxfId="9" priority="20">
      <formula>AND($F10&lt;=O$7,$G10&gt;=O$7)</formula>
    </cfRule>
    <cfRule type="expression" dxfId="8" priority="21">
      <formula>O$7=$E$3</formula>
    </cfRule>
  </conditionalFormatting>
  <conditionalFormatting sqref="O15:BD15">
    <cfRule type="expression" dxfId="7" priority="19">
      <formula>AND($F15&lt;=O$7,$G15&gt;=O$7)</formula>
    </cfRule>
  </conditionalFormatting>
  <conditionalFormatting sqref="O10:BD16">
    <cfRule type="expression" dxfId="6" priority="7">
      <formula>AND($F10&lt;=O$7,$H10&gt;=O$7,$D10="1")</formula>
    </cfRule>
    <cfRule type="expression" dxfId="5" priority="13">
      <formula>AND($F10&lt;=O$7,$H10&gt;=O$7)</formula>
    </cfRule>
  </conditionalFormatting>
  <conditionalFormatting sqref="O10:BD10">
    <cfRule type="expression" dxfId="4" priority="14">
      <formula>AND($F10&lt;=O$7,$G10&gt;=O$7)</formula>
    </cfRule>
  </conditionalFormatting>
  <conditionalFormatting sqref="C17:K19 C10:BD16">
    <cfRule type="expression" dxfId="3" priority="22">
      <formula>$D10="1"</formula>
    </cfRule>
  </conditionalFormatting>
  <conditionalFormatting sqref="O17:BD19">
    <cfRule type="expression" dxfId="2" priority="2">
      <formula>AND($F17&lt;=O$7,$H17&gt;=O$7,$D17="1")</formula>
    </cfRule>
    <cfRule type="expression" dxfId="1" priority="3">
      <formula>AND($F17&lt;=O$7,$H17&gt;=O$7)</formula>
    </cfRule>
  </conditionalFormatting>
  <conditionalFormatting sqref="L17:BD19">
    <cfRule type="expression" dxfId="0" priority="6">
      <formula>$D17="1"</formula>
    </cfRule>
  </conditionalFormatting>
  <conditionalFormatting sqref="J10:J19">
    <cfRule type="iconSet" priority="1">
      <iconSet>
        <cfvo type="percent" val="0"/>
        <cfvo type="percent" val="33"/>
        <cfvo type="percent" val="67"/>
      </iconSet>
    </cfRule>
  </conditionalFormatting>
  <hyperlinks>
    <hyperlink ref="B2" r:id="rId1"/>
  </hyperlinks>
  <pageMargins left="0.51181102362204722" right="0.51181102362204722" top="0.78740157480314965" bottom="0.78740157480314965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Scroll Bar 1">
              <controlPr defaultSize="0" autoPict="0">
                <anchor moveWithCells="1">
                  <from>
                    <xdr:col>14</xdr:col>
                    <xdr:colOff>19050</xdr:colOff>
                    <xdr:row>5</xdr:row>
                    <xdr:rowOff>19050</xdr:rowOff>
                  </from>
                  <to>
                    <xdr:col>56</xdr:col>
                    <xdr:colOff>19050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Scroll Bar 2">
              <controlPr defaultSize="0" print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2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5" workbookViewId="0">
      <selection activeCell="F7" sqref="F7"/>
    </sheetView>
  </sheetViews>
  <sheetFormatPr defaultRowHeight="15" x14ac:dyDescent="0.25"/>
  <cols>
    <col min="1" max="1" width="1.7109375" customWidth="1"/>
    <col min="2" max="2" width="0.7109375" customWidth="1"/>
    <col min="3" max="3" width="9.5703125" customWidth="1"/>
    <col min="4" max="4" width="6.140625" customWidth="1"/>
    <col min="5" max="5" width="26.42578125" customWidth="1"/>
    <col min="6" max="6" width="14" customWidth="1"/>
    <col min="7" max="7" width="10.7109375" customWidth="1"/>
    <col min="8" max="9" width="0" hidden="1" customWidth="1"/>
    <col min="11" max="11" width="8.28515625" customWidth="1"/>
    <col min="12" max="12" width="2" customWidth="1"/>
  </cols>
  <sheetData>
    <row r="1" spans="1:12" ht="30" customHeight="1" x14ac:dyDescent="0.25">
      <c r="A1" s="55">
        <v>1</v>
      </c>
      <c r="B1" s="111" t="s">
        <v>39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x14ac:dyDescent="0.25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" customHeight="1" x14ac:dyDescent="0.25"/>
    <row r="4" spans="1:12" s="22" customFormat="1" ht="18.75" customHeight="1" thickBot="1" x14ac:dyDescent="0.3">
      <c r="C4" s="114" t="s">
        <v>38</v>
      </c>
      <c r="D4" s="114"/>
      <c r="E4" s="114"/>
      <c r="F4" s="114"/>
      <c r="G4" s="114"/>
      <c r="H4" s="114"/>
      <c r="I4" s="114"/>
      <c r="J4" s="114"/>
      <c r="K4" s="114"/>
    </row>
    <row r="5" spans="1:12" ht="53.25" customHeight="1" thickBot="1" x14ac:dyDescent="0.3">
      <c r="C5" s="66" t="s">
        <v>22</v>
      </c>
      <c r="D5" s="67" t="s">
        <v>40</v>
      </c>
      <c r="E5" s="68" t="s">
        <v>41</v>
      </c>
      <c r="F5" s="68" t="s">
        <v>42</v>
      </c>
      <c r="G5" s="68" t="s">
        <v>43</v>
      </c>
      <c r="H5" s="68"/>
      <c r="I5" s="68"/>
      <c r="J5" s="97" t="s">
        <v>44</v>
      </c>
      <c r="K5" s="69" t="s">
        <v>45</v>
      </c>
    </row>
    <row r="6" spans="1:12" ht="15.75" thickTop="1" x14ac:dyDescent="0.25">
      <c r="C6" s="38" t="s">
        <v>8</v>
      </c>
      <c r="D6" s="39" t="s">
        <v>8</v>
      </c>
      <c r="E6" s="40" t="s">
        <v>23</v>
      </c>
      <c r="F6" s="23">
        <f ca="1">MIN(F7:F10)</f>
        <v>41292</v>
      </c>
      <c r="G6" s="23">
        <f ca="1">MAX(G7:G10)</f>
        <v>41570</v>
      </c>
      <c r="H6" s="23">
        <f t="shared" ref="H6" ca="1" si="0">IF(AND(K6=1,I6=0),G6-I6-1,IF(AND(K6=1),G6,F6+I6-1))</f>
        <v>41407</v>
      </c>
      <c r="I6" s="24">
        <f t="shared" ref="I6:I11" ca="1" si="1">FLOOR((K6*J6/100),1)</f>
        <v>116</v>
      </c>
      <c r="J6" s="24">
        <f ca="1">SUMPRODUCT(K7:K10,J7:J10)/SUM(K7:K10)</f>
        <v>41.666666666666664</v>
      </c>
      <c r="K6" s="70">
        <f t="shared" ref="K6" ca="1" si="2">DATEDIF(F6,G6,"d")+1</f>
        <v>279</v>
      </c>
    </row>
    <row r="7" spans="1:12" x14ac:dyDescent="0.25">
      <c r="C7" s="41" t="s">
        <v>4</v>
      </c>
      <c r="D7" s="42" t="s">
        <v>16</v>
      </c>
      <c r="E7" s="10" t="s">
        <v>24</v>
      </c>
      <c r="F7" s="15">
        <f ca="1">TODAY()-5</f>
        <v>41561</v>
      </c>
      <c r="G7" s="15">
        <f ca="1">F7+9</f>
        <v>41570</v>
      </c>
      <c r="H7" s="15">
        <f ca="1">IF(AND(K7=1,I7=0),G7-I7-1,IF(AND(K7=1),G7,F7+I7-1))</f>
        <v>41563</v>
      </c>
      <c r="I7" s="17">
        <f t="shared" ca="1" si="1"/>
        <v>3</v>
      </c>
      <c r="J7" s="17">
        <v>30</v>
      </c>
      <c r="K7" s="71">
        <f ca="1">DATEDIF(F7,G7,"d")+1</f>
        <v>10</v>
      </c>
    </row>
    <row r="8" spans="1:12" x14ac:dyDescent="0.25">
      <c r="C8" s="41" t="s">
        <v>5</v>
      </c>
      <c r="D8" s="42" t="s">
        <v>16</v>
      </c>
      <c r="E8" s="10" t="s">
        <v>25</v>
      </c>
      <c r="F8" s="15">
        <f ca="1">F7+2</f>
        <v>41563</v>
      </c>
      <c r="G8" s="15">
        <f ca="1">F8+5</f>
        <v>41568</v>
      </c>
      <c r="H8" s="15">
        <f t="shared" ref="H8:H23" ca="1" si="3">IF(AND(K8=1,I8=0),G8-I8-1,IF(AND(K8=1),G8,F8+I8-1))</f>
        <v>41565</v>
      </c>
      <c r="I8" s="17">
        <f t="shared" ca="1" si="1"/>
        <v>3</v>
      </c>
      <c r="J8" s="17">
        <v>50</v>
      </c>
      <c r="K8" s="71">
        <f ca="1">DATEDIF(F8,G8,"d")+1</f>
        <v>6</v>
      </c>
    </row>
    <row r="9" spans="1:12" x14ac:dyDescent="0.25">
      <c r="C9" s="41" t="s">
        <v>6</v>
      </c>
      <c r="D9" s="42" t="s">
        <v>16</v>
      </c>
      <c r="E9" s="10" t="s">
        <v>26</v>
      </c>
      <c r="F9" s="15">
        <f ca="1">F8+2</f>
        <v>41565</v>
      </c>
      <c r="G9" s="15">
        <f ca="1">F9+4</f>
        <v>41569</v>
      </c>
      <c r="H9" s="15">
        <f t="shared" ca="1" si="3"/>
        <v>41566</v>
      </c>
      <c r="I9" s="17">
        <f t="shared" ca="1" si="1"/>
        <v>2</v>
      </c>
      <c r="J9" s="17">
        <v>50</v>
      </c>
      <c r="K9" s="71">
        <f t="shared" ref="K9:K21" ca="1" si="4">DATEDIF(F9,G9,"d")+1</f>
        <v>5</v>
      </c>
    </row>
    <row r="10" spans="1:12" x14ac:dyDescent="0.25">
      <c r="C10" s="41" t="s">
        <v>7</v>
      </c>
      <c r="D10" s="42" t="s">
        <v>16</v>
      </c>
      <c r="E10" s="10" t="s">
        <v>27</v>
      </c>
      <c r="F10" s="15">
        <v>41292</v>
      </c>
      <c r="G10" s="15">
        <v>41294</v>
      </c>
      <c r="H10" s="15">
        <f t="shared" si="3"/>
        <v>41292</v>
      </c>
      <c r="I10" s="17">
        <f t="shared" si="1"/>
        <v>1</v>
      </c>
      <c r="J10" s="17">
        <v>50</v>
      </c>
      <c r="K10" s="71">
        <f t="shared" si="4"/>
        <v>3</v>
      </c>
    </row>
    <row r="11" spans="1:12" x14ac:dyDescent="0.25">
      <c r="C11" s="43" t="s">
        <v>16</v>
      </c>
      <c r="D11" s="44" t="s">
        <v>8</v>
      </c>
      <c r="E11" s="45" t="s">
        <v>23</v>
      </c>
      <c r="F11" s="25">
        <f>MIN(F12:F18)</f>
        <v>41279</v>
      </c>
      <c r="G11" s="25">
        <f>MAX(G12:G18)</f>
        <v>41325</v>
      </c>
      <c r="H11" s="25">
        <f t="shared" si="3"/>
        <v>41281</v>
      </c>
      <c r="I11" s="26">
        <f t="shared" si="1"/>
        <v>3</v>
      </c>
      <c r="J11" s="26">
        <f>SUMPRODUCT(K12:K18,J12:J18)/SUM(K12:K18)</f>
        <v>8.2142857142857135</v>
      </c>
      <c r="K11" s="72">
        <f t="shared" si="4"/>
        <v>47</v>
      </c>
    </row>
    <row r="12" spans="1:12" x14ac:dyDescent="0.25">
      <c r="C12" s="41" t="s">
        <v>9</v>
      </c>
      <c r="D12" s="42" t="s">
        <v>16</v>
      </c>
      <c r="E12" s="10" t="s">
        <v>32</v>
      </c>
      <c r="F12" s="15">
        <v>41279</v>
      </c>
      <c r="G12" s="15">
        <v>41279</v>
      </c>
      <c r="H12" s="15">
        <f t="shared" si="3"/>
        <v>41278</v>
      </c>
      <c r="I12" s="17">
        <f>FLOOR((K12*J12/100),1)</f>
        <v>0</v>
      </c>
      <c r="J12" s="17">
        <v>90</v>
      </c>
      <c r="K12" s="71">
        <f t="shared" si="4"/>
        <v>1</v>
      </c>
    </row>
    <row r="13" spans="1:12" x14ac:dyDescent="0.25">
      <c r="C13" s="41" t="s">
        <v>10</v>
      </c>
      <c r="D13" s="42" t="s">
        <v>16</v>
      </c>
      <c r="E13" s="22" t="s">
        <v>28</v>
      </c>
      <c r="F13" s="15">
        <v>41297</v>
      </c>
      <c r="G13" s="15">
        <v>41310</v>
      </c>
      <c r="H13" s="15">
        <f t="shared" si="3"/>
        <v>41297</v>
      </c>
      <c r="I13" s="17">
        <f t="shared" ref="I13:I19" si="5">FLOOR((K13*J13/100),1)</f>
        <v>1</v>
      </c>
      <c r="J13" s="17">
        <v>10</v>
      </c>
      <c r="K13" s="71">
        <f t="shared" si="4"/>
        <v>14</v>
      </c>
    </row>
    <row r="14" spans="1:12" x14ac:dyDescent="0.25">
      <c r="C14" s="41" t="s">
        <v>11</v>
      </c>
      <c r="D14" s="42" t="s">
        <v>16</v>
      </c>
      <c r="E14" s="22" t="s">
        <v>27</v>
      </c>
      <c r="F14" s="15">
        <v>41311</v>
      </c>
      <c r="G14" s="15">
        <v>41312</v>
      </c>
      <c r="H14" s="15">
        <f t="shared" si="3"/>
        <v>41310</v>
      </c>
      <c r="I14" s="17">
        <f t="shared" si="5"/>
        <v>0</v>
      </c>
      <c r="J14" s="17">
        <v>0</v>
      </c>
      <c r="K14" s="71">
        <f>DATEDIF(F14,G14,"d")+1</f>
        <v>2</v>
      </c>
    </row>
    <row r="15" spans="1:12" x14ac:dyDescent="0.25">
      <c r="C15" s="41" t="s">
        <v>12</v>
      </c>
      <c r="D15" s="42" t="s">
        <v>16</v>
      </c>
      <c r="E15" s="22" t="s">
        <v>29</v>
      </c>
      <c r="F15" s="15">
        <v>41313</v>
      </c>
      <c r="G15" s="15">
        <v>41313</v>
      </c>
      <c r="H15" s="15">
        <f t="shared" si="3"/>
        <v>41312</v>
      </c>
      <c r="I15" s="17">
        <f t="shared" si="5"/>
        <v>0</v>
      </c>
      <c r="J15" s="17">
        <v>0</v>
      </c>
      <c r="K15" s="71">
        <f t="shared" si="4"/>
        <v>1</v>
      </c>
    </row>
    <row r="16" spans="1:12" x14ac:dyDescent="0.25">
      <c r="C16" s="41" t="s">
        <v>13</v>
      </c>
      <c r="D16" s="42" t="s">
        <v>16</v>
      </c>
      <c r="E16" s="22" t="s">
        <v>33</v>
      </c>
      <c r="F16" s="15">
        <v>41314</v>
      </c>
      <c r="G16" s="15">
        <v>41315</v>
      </c>
      <c r="H16" s="15">
        <f t="shared" si="3"/>
        <v>41313</v>
      </c>
      <c r="I16" s="17">
        <f t="shared" si="5"/>
        <v>0</v>
      </c>
      <c r="J16" s="17">
        <v>0</v>
      </c>
      <c r="K16" s="71">
        <f t="shared" si="4"/>
        <v>2</v>
      </c>
    </row>
    <row r="17" spans="1:11" x14ac:dyDescent="0.25">
      <c r="C17" s="41" t="s">
        <v>14</v>
      </c>
      <c r="D17" s="42" t="s">
        <v>16</v>
      </c>
      <c r="E17" s="10" t="s">
        <v>30</v>
      </c>
      <c r="F17" s="15">
        <v>41316</v>
      </c>
      <c r="G17" s="15">
        <v>41320</v>
      </c>
      <c r="H17" s="15">
        <f t="shared" si="3"/>
        <v>41315</v>
      </c>
      <c r="I17" s="17">
        <f t="shared" si="5"/>
        <v>0</v>
      </c>
      <c r="J17" s="17">
        <v>0</v>
      </c>
      <c r="K17" s="71">
        <f t="shared" si="4"/>
        <v>5</v>
      </c>
    </row>
    <row r="18" spans="1:11" x14ac:dyDescent="0.25">
      <c r="C18" s="41" t="s">
        <v>15</v>
      </c>
      <c r="D18" s="42" t="s">
        <v>16</v>
      </c>
      <c r="E18" s="10" t="s">
        <v>31</v>
      </c>
      <c r="F18" s="15">
        <v>41323</v>
      </c>
      <c r="G18" s="15">
        <v>41325</v>
      </c>
      <c r="H18" s="15">
        <f t="shared" si="3"/>
        <v>41322</v>
      </c>
      <c r="I18" s="17">
        <f t="shared" si="5"/>
        <v>0</v>
      </c>
      <c r="J18" s="17">
        <v>0</v>
      </c>
      <c r="K18" s="71">
        <f t="shared" si="4"/>
        <v>3</v>
      </c>
    </row>
    <row r="19" spans="1:11" x14ac:dyDescent="0.25">
      <c r="C19" s="43" t="s">
        <v>17</v>
      </c>
      <c r="D19" s="44" t="s">
        <v>8</v>
      </c>
      <c r="E19" s="45" t="s">
        <v>23</v>
      </c>
      <c r="F19" s="25">
        <f>MIN(F20:F23)</f>
        <v>41275</v>
      </c>
      <c r="G19" s="25">
        <f>MAX(G20:G23)</f>
        <v>41313</v>
      </c>
      <c r="H19" s="25">
        <f t="shared" si="3"/>
        <v>41306</v>
      </c>
      <c r="I19" s="26">
        <f t="shared" si="5"/>
        <v>32</v>
      </c>
      <c r="J19" s="26">
        <f>SUMPRODUCT(K20:K23,J20:J23)/SUM(K20:K23)</f>
        <v>84.090909090909093</v>
      </c>
      <c r="K19" s="72">
        <f t="shared" si="4"/>
        <v>39</v>
      </c>
    </row>
    <row r="20" spans="1:11" x14ac:dyDescent="0.25">
      <c r="C20" s="41" t="s">
        <v>18</v>
      </c>
      <c r="D20" s="42" t="s">
        <v>16</v>
      </c>
      <c r="E20" s="10" t="s">
        <v>34</v>
      </c>
      <c r="F20" s="15">
        <v>41275</v>
      </c>
      <c r="G20" s="15">
        <v>41279</v>
      </c>
      <c r="H20" s="15">
        <f t="shared" si="3"/>
        <v>41278</v>
      </c>
      <c r="I20" s="17">
        <f>FLOOR((K20*J20/100),1)</f>
        <v>4</v>
      </c>
      <c r="J20" s="17">
        <v>90</v>
      </c>
      <c r="K20" s="71">
        <f t="shared" si="4"/>
        <v>5</v>
      </c>
    </row>
    <row r="21" spans="1:11" x14ac:dyDescent="0.25">
      <c r="C21" s="41" t="s">
        <v>19</v>
      </c>
      <c r="D21" s="42" t="s">
        <v>16</v>
      </c>
      <c r="E21" s="10" t="s">
        <v>35</v>
      </c>
      <c r="F21" s="15">
        <v>41297</v>
      </c>
      <c r="G21" s="15">
        <v>41310</v>
      </c>
      <c r="H21" s="15">
        <f t="shared" si="3"/>
        <v>41310</v>
      </c>
      <c r="I21" s="17">
        <f t="shared" ref="I21:I23" si="6">FLOOR((K21*J21/100),1)</f>
        <v>14</v>
      </c>
      <c r="J21" s="17">
        <v>100</v>
      </c>
      <c r="K21" s="71">
        <f t="shared" si="4"/>
        <v>14</v>
      </c>
    </row>
    <row r="22" spans="1:11" x14ac:dyDescent="0.25">
      <c r="C22" s="41" t="s">
        <v>20</v>
      </c>
      <c r="D22" s="42" t="s">
        <v>16</v>
      </c>
      <c r="E22" s="10" t="s">
        <v>36</v>
      </c>
      <c r="F22" s="15">
        <v>41311</v>
      </c>
      <c r="G22" s="15">
        <v>41312</v>
      </c>
      <c r="H22" s="15">
        <f t="shared" si="3"/>
        <v>41310</v>
      </c>
      <c r="I22" s="17">
        <f t="shared" si="6"/>
        <v>0</v>
      </c>
      <c r="J22" s="17">
        <v>0</v>
      </c>
      <c r="K22" s="71">
        <f>DATEDIF(F22,G22,"d")+1</f>
        <v>2</v>
      </c>
    </row>
    <row r="23" spans="1:11" ht="15.75" thickBot="1" x14ac:dyDescent="0.3">
      <c r="A23" s="54"/>
      <c r="C23" s="46" t="s">
        <v>21</v>
      </c>
      <c r="D23" s="47" t="s">
        <v>16</v>
      </c>
      <c r="E23" s="48" t="s">
        <v>37</v>
      </c>
      <c r="F23" s="49">
        <v>41313</v>
      </c>
      <c r="G23" s="49">
        <v>41313</v>
      </c>
      <c r="H23" s="49">
        <f t="shared" si="3"/>
        <v>41312</v>
      </c>
      <c r="I23" s="50">
        <f t="shared" si="6"/>
        <v>0</v>
      </c>
      <c r="J23" s="50">
        <v>0</v>
      </c>
      <c r="K23" s="73">
        <f t="shared" ref="K23" si="7">DATEDIF(F23,G23,"d")+1</f>
        <v>1</v>
      </c>
    </row>
    <row r="26" spans="1:11" x14ac:dyDescent="0.25">
      <c r="D26" s="22"/>
      <c r="F26" s="22"/>
      <c r="G26" s="22"/>
      <c r="H26" s="22"/>
      <c r="I26" s="22"/>
      <c r="J26" s="22"/>
      <c r="K26" s="22"/>
    </row>
    <row r="27" spans="1:11" x14ac:dyDescent="0.25">
      <c r="C27" s="22"/>
      <c r="D27" s="22"/>
      <c r="F27" s="22"/>
      <c r="G27" s="22"/>
      <c r="H27" s="22"/>
      <c r="I27" s="22"/>
      <c r="J27" s="22"/>
      <c r="K27" s="22"/>
    </row>
    <row r="28" spans="1:11" x14ac:dyDescent="0.25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C31" s="22"/>
      <c r="D31" s="22"/>
      <c r="E31" s="22"/>
      <c r="F31" s="22"/>
      <c r="G31" s="22"/>
      <c r="H31" s="22"/>
      <c r="I31" s="22"/>
      <c r="J31" s="22"/>
      <c r="K31" s="22"/>
    </row>
  </sheetData>
  <mergeCells count="3">
    <mergeCell ref="B1:L1"/>
    <mergeCell ref="B2:L2"/>
    <mergeCell ref="C4:K4"/>
  </mergeCells>
  <dataValidations count="2">
    <dataValidation type="whole" allowBlank="1" showInputMessage="1" showErrorMessage="1" sqref="I6:I23">
      <formula1>0</formula1>
      <formula2>100</formula2>
    </dataValidation>
    <dataValidation type="whole" errorStyle="warning" allowBlank="1" showInputMessage="1" showErrorMessage="1" errorTitle="Pouze" error="0 až 100" promptTitle="Zadje" prompt="0 - 100" sqref="J12:J18 J7:J10 J20:J23">
      <formula1>0</formula1>
      <formula2>100</formula2>
    </dataValidation>
  </dataValidations>
  <hyperlinks>
    <hyperlink ref="B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gantt chart</vt:lpstr>
      <vt:lpstr>Task</vt:lpstr>
    </vt:vector>
  </TitlesOfParts>
  <Company>VUES Brno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cp:lastModifiedBy>Pavel</cp:lastModifiedBy>
  <cp:lastPrinted>2012-12-26T13:51:18Z</cp:lastPrinted>
  <dcterms:created xsi:type="dcterms:W3CDTF">2012-12-14T11:51:28Z</dcterms:created>
  <dcterms:modified xsi:type="dcterms:W3CDTF">2013-10-19T11:24:43Z</dcterms:modified>
</cp:coreProperties>
</file>