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hidePivotFieldList="1"/>
  <mc:AlternateContent xmlns:mc="http://schemas.openxmlformats.org/markup-compatibility/2006">
    <mc:Choice Requires="x15">
      <x15ac:absPath xmlns:x15ac="http://schemas.microsoft.com/office/spreadsheetml/2010/11/ac" url="C:\Users\pacep036\Desktop\"/>
    </mc:Choice>
  </mc:AlternateContent>
  <bookViews>
    <workbookView xWindow="930" yWindow="450" windowWidth="23250" windowHeight="13170" tabRatio="500"/>
  </bookViews>
  <sheets>
    <sheet name="Debt Reduction Worksheet"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1" i="1" l="1"/>
  <c r="E16" i="1"/>
  <c r="C30" i="1" s="1"/>
  <c r="E74" i="1"/>
  <c r="D74" i="1"/>
  <c r="C74" i="1"/>
  <c r="B74" i="1"/>
  <c r="E69" i="1"/>
  <c r="D69" i="1"/>
  <c r="C69" i="1"/>
  <c r="B69" i="1"/>
  <c r="D16" i="1"/>
  <c r="C27" i="1" s="1"/>
  <c r="C16" i="1"/>
  <c r="F14" i="1" s="1"/>
  <c r="F22" i="1"/>
  <c r="F13" i="1" l="1"/>
  <c r="F12" i="1"/>
  <c r="F11" i="1"/>
  <c r="F15" i="1"/>
  <c r="C26" i="1"/>
  <c r="C28" i="1" s="1"/>
  <c r="C33" i="1"/>
  <c r="F16" i="1" l="1"/>
  <c r="F74" i="1"/>
  <c r="F69" i="1"/>
</calcChain>
</file>

<file path=xl/sharedStrings.xml><?xml version="1.0" encoding="utf-8"?>
<sst xmlns="http://schemas.openxmlformats.org/spreadsheetml/2006/main" count="46" uniqueCount="31">
  <si>
    <t>Creditor</t>
  </si>
  <si>
    <t>% of Total</t>
  </si>
  <si>
    <t>Interest Rate</t>
  </si>
  <si>
    <t>Total Debt:</t>
  </si>
  <si>
    <t>Monthly Payment</t>
  </si>
  <si>
    <t>Average Interest Rate:</t>
  </si>
  <si>
    <t>Total Monthly Payments:</t>
  </si>
  <si>
    <t>Amount Available:</t>
  </si>
  <si>
    <t>Extra Repayments:</t>
  </si>
  <si>
    <t>Average Monthly Interest:</t>
  </si>
  <si>
    <t>VISA Credit Card</t>
  </si>
  <si>
    <t>MC Credit Card</t>
  </si>
  <si>
    <t>Car Loan</t>
  </si>
  <si>
    <t>Student Loan</t>
  </si>
  <si>
    <t>Balance</t>
  </si>
  <si>
    <t>Total</t>
  </si>
  <si>
    <t xml:space="preserve"> </t>
  </si>
  <si>
    <t>Amount</t>
  </si>
  <si>
    <t>Repayment Budget</t>
  </si>
  <si>
    <t>Budgeted Amount</t>
  </si>
  <si>
    <t>Debts</t>
  </si>
  <si>
    <t>New Payment</t>
  </si>
  <si>
    <t>Repayment Strategies</t>
  </si>
  <si>
    <t>Lowest Balance First:</t>
  </si>
  <si>
    <t>Highest Interest Rate First:</t>
  </si>
  <si>
    <t>Home loan</t>
  </si>
  <si>
    <t>Enter the amount you have allocated in your budget each month for debt repayment.  This amount needs to be at greater or equal to the total required monthly payments above.</t>
  </si>
  <si>
    <t>A calculated summary of your total debts and what you have available to pay them back.  If your extra repayments are negative, you're not making your minimum payments and need to re-budget!</t>
  </si>
  <si>
    <t>List all of your debts. Enter the balance that is still pending, enter the annual interest rate, and required monthly payment for each debt.  Remember to update spreadsheet as you pay off your debts. Add more rows if needed.</t>
  </si>
  <si>
    <t>Your Summary</t>
  </si>
  <si>
    <t>Either pay off the debt with the highest interest rate, or the one with the smallest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</si>
</sst>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2]\ #,##0.00"/>
  </numFmts>
  <fonts count="13" x14ac:knownFonts="1">
    <font>
      <sz val="10"/>
      <name val="Verdana"/>
    </font>
    <font>
      <b/>
      <sz val="10"/>
      <name val="Verdana"/>
      <family val="2"/>
    </font>
    <font>
      <sz val="16"/>
      <name val="Trebuchet MS Bold"/>
    </font>
    <font>
      <sz val="8"/>
      <name val="Verdana"/>
      <family val="2"/>
    </font>
    <font>
      <b/>
      <u/>
      <sz val="24"/>
      <name val="Verdana"/>
      <family val="2"/>
    </font>
    <font>
      <sz val="48"/>
      <color rgb="FFFF0000"/>
      <name val="Harrington"/>
      <family val="5"/>
    </font>
    <font>
      <b/>
      <sz val="16"/>
      <name val="Verdana"/>
      <family val="2"/>
    </font>
    <font>
      <u/>
      <sz val="10"/>
      <name val="Verdana"/>
      <family val="2"/>
    </font>
    <font>
      <u/>
      <sz val="10"/>
      <color theme="10"/>
      <name val="Verdana"/>
      <family val="2"/>
    </font>
    <font>
      <u/>
      <sz val="10"/>
      <color theme="11"/>
      <name val="Verdana"/>
      <family val="2"/>
    </font>
    <font>
      <sz val="10"/>
      <name val="Verdana"/>
      <family val="2"/>
    </font>
    <font>
      <b/>
      <sz val="16"/>
      <name val="Calibri"/>
      <family val="2"/>
      <scheme val="minor"/>
    </font>
    <font>
      <sz val="10"/>
      <color theme="0"/>
      <name val="Verdana"/>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70C0"/>
        <bgColor indexed="64"/>
      </patternFill>
    </fill>
  </fills>
  <borders count="2">
    <border>
      <left/>
      <right/>
      <top/>
      <bottom/>
      <diagonal/>
    </border>
    <border>
      <left/>
      <right/>
      <top style="thin">
        <color indexed="64"/>
      </top>
      <bottom style="double">
        <color indexed="64"/>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51">
    <xf numFmtId="0" fontId="0" fillId="0" borderId="0" xfId="0"/>
    <xf numFmtId="0" fontId="1" fillId="0" borderId="0" xfId="0" applyFont="1"/>
    <xf numFmtId="0" fontId="1" fillId="0" borderId="0" xfId="0" applyFont="1" applyFill="1" applyBorder="1"/>
    <xf numFmtId="164" fontId="1" fillId="0" borderId="0" xfId="0" applyNumberFormat="1" applyFont="1" applyFill="1" applyBorder="1"/>
    <xf numFmtId="10" fontId="1" fillId="0" borderId="0" xfId="0" applyNumberFormat="1" applyFont="1" applyFill="1" applyBorder="1"/>
    <xf numFmtId="164" fontId="2" fillId="0" borderId="0" xfId="0" applyNumberFormat="1" applyFont="1" applyFill="1" applyBorder="1"/>
    <xf numFmtId="0" fontId="0" fillId="0" borderId="0" xfId="0" applyFont="1" applyFill="1" applyBorder="1"/>
    <xf numFmtId="164" fontId="0" fillId="0" borderId="0" xfId="0" applyNumberFormat="1" applyFont="1" applyFill="1" applyBorder="1"/>
    <xf numFmtId="10" fontId="0" fillId="0" borderId="0" xfId="0" applyNumberFormat="1" applyFont="1" applyFill="1" applyBorder="1"/>
    <xf numFmtId="164" fontId="4" fillId="0" borderId="0" xfId="0" applyNumberFormat="1" applyFont="1" applyFill="1" applyBorder="1"/>
    <xf numFmtId="164" fontId="6" fillId="0" borderId="0" xfId="0" applyNumberFormat="1" applyFont="1" applyFill="1" applyBorder="1"/>
    <xf numFmtId="0" fontId="0" fillId="0" borderId="0" xfId="0" applyFont="1" applyFill="1"/>
    <xf numFmtId="164" fontId="0" fillId="0" borderId="0" xfId="0" applyNumberFormat="1" applyFont="1" applyFill="1"/>
    <xf numFmtId="10" fontId="0" fillId="0" borderId="0" xfId="0" applyNumberFormat="1" applyFont="1" applyFill="1"/>
    <xf numFmtId="164" fontId="0" fillId="0" borderId="0" xfId="0" applyNumberFormat="1" applyFont="1" applyFill="1" applyBorder="1" applyAlignment="1">
      <alignment horizontal="right"/>
    </xf>
    <xf numFmtId="10"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Alignment="1">
      <alignment horizontal="right"/>
    </xf>
    <xf numFmtId="165" fontId="0"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0" fillId="3" borderId="0" xfId="0" applyFont="1" applyFill="1" applyBorder="1"/>
    <xf numFmtId="164" fontId="0" fillId="3" borderId="0" xfId="0" applyNumberFormat="1" applyFont="1" applyFill="1" applyBorder="1"/>
    <xf numFmtId="10" fontId="0" fillId="3" borderId="0" xfId="0" applyNumberFormat="1" applyFont="1" applyFill="1" applyBorder="1"/>
    <xf numFmtId="164" fontId="11" fillId="0" borderId="0" xfId="0" applyNumberFormat="1" applyFont="1" applyFill="1" applyBorder="1"/>
    <xf numFmtId="0" fontId="0" fillId="2" borderId="0" xfId="0" applyFont="1" applyFill="1" applyBorder="1"/>
    <xf numFmtId="0" fontId="10" fillId="2" borderId="0" xfId="0" applyFont="1" applyFill="1" applyBorder="1"/>
    <xf numFmtId="0" fontId="0" fillId="5" borderId="0" xfId="0" quotePrefix="1" applyFont="1" applyFill="1"/>
    <xf numFmtId="0" fontId="0" fillId="2" borderId="0" xfId="0" applyFont="1" applyFill="1"/>
    <xf numFmtId="0" fontId="7" fillId="5" borderId="0" xfId="0" quotePrefix="1" applyFont="1" applyFill="1" applyBorder="1"/>
    <xf numFmtId="164" fontId="0" fillId="5" borderId="0" xfId="0" applyNumberFormat="1" applyFont="1" applyFill="1" applyBorder="1" applyAlignment="1">
      <alignment horizontal="right"/>
    </xf>
    <xf numFmtId="0" fontId="1" fillId="2" borderId="0" xfId="0" applyFont="1" applyFill="1" applyBorder="1"/>
    <xf numFmtId="165" fontId="0" fillId="4" borderId="0" xfId="0" applyNumberFormat="1" applyFont="1" applyFill="1" applyBorder="1"/>
    <xf numFmtId="10" fontId="0" fillId="4" borderId="0" xfId="0" applyNumberFormat="1" applyFont="1" applyFill="1" applyBorder="1"/>
    <xf numFmtId="0" fontId="1" fillId="5" borderId="0" xfId="0" applyFont="1" applyFill="1" applyBorder="1" applyAlignment="1">
      <alignment vertical="center" wrapText="1"/>
    </xf>
    <xf numFmtId="164" fontId="1" fillId="5" borderId="0" xfId="0" applyNumberFormat="1" applyFont="1" applyFill="1" applyBorder="1" applyAlignment="1">
      <alignment horizontal="center" vertical="center"/>
    </xf>
    <xf numFmtId="10" fontId="1" fillId="5" borderId="0" xfId="0" applyNumberFormat="1" applyFont="1" applyFill="1" applyBorder="1" applyAlignment="1">
      <alignment horizontal="center" vertical="center"/>
    </xf>
    <xf numFmtId="0" fontId="12" fillId="5" borderId="0" xfId="0" applyFont="1" applyFill="1"/>
    <xf numFmtId="10" fontId="12" fillId="5" borderId="0" xfId="0" applyNumberFormat="1" applyFont="1" applyFill="1"/>
    <xf numFmtId="164" fontId="12" fillId="5" borderId="0" xfId="0" applyNumberFormat="1" applyFont="1" applyFill="1" applyAlignment="1">
      <alignment horizontal="center" vertical="center"/>
    </xf>
    <xf numFmtId="165" fontId="1" fillId="4" borderId="0" xfId="0" applyNumberFormat="1" applyFont="1" applyFill="1" applyBorder="1"/>
    <xf numFmtId="10" fontId="1" fillId="4" borderId="0" xfId="0" applyNumberFormat="1" applyFont="1" applyFill="1" applyBorder="1"/>
    <xf numFmtId="165" fontId="1" fillId="4" borderId="0" xfId="0" applyNumberFormat="1" applyFont="1" applyFill="1"/>
    <xf numFmtId="165" fontId="1" fillId="6" borderId="1" xfId="0" applyNumberFormat="1" applyFont="1" applyFill="1" applyBorder="1"/>
    <xf numFmtId="165" fontId="12" fillId="5" borderId="1" xfId="0" applyNumberFormat="1" applyFont="1" applyFill="1" applyBorder="1"/>
    <xf numFmtId="0" fontId="0" fillId="5" borderId="0" xfId="0" applyFont="1" applyFill="1" applyBorder="1" applyAlignment="1">
      <alignment horizontal="left"/>
    </xf>
    <xf numFmtId="10" fontId="0" fillId="5" borderId="0" xfId="0" applyNumberFormat="1" applyFont="1" applyFill="1" applyBorder="1" applyAlignment="1">
      <alignment horizontal="right"/>
    </xf>
    <xf numFmtId="10"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11" fillId="0" borderId="0" xfId="0" applyNumberFormat="1" applyFont="1" applyFill="1" applyBorder="1" applyAlignment="1">
      <alignment horizontal="left" wrapText="1"/>
    </xf>
    <xf numFmtId="164" fontId="10" fillId="0" borderId="0" xfId="0" applyNumberFormat="1" applyFont="1" applyFill="1" applyBorder="1" applyAlignment="1">
      <alignment horizontal="left" wrapText="1"/>
    </xf>
    <xf numFmtId="164" fontId="10" fillId="0" borderId="0" xfId="0" applyNumberFormat="1" applyFont="1" applyFill="1" applyBorder="1" applyAlignment="1">
      <alignment horizontal="left" vertical="top" wrapText="1"/>
    </xf>
  </cellXfs>
  <cellStyles count="3">
    <cellStyle name="Followed Hyperlink" xfId="2" builtinId="9" hidden="1"/>
    <cellStyle name="Hyperlink" xfId="1" builtinId="8" hidden="1"/>
    <cellStyle name="Normal" xfId="0" builtinId="0"/>
  </cellStyles>
  <dxfs count="53">
    <dxf>
      <font>
        <b val="0"/>
        <i val="0"/>
        <strike val="0"/>
        <condense val="0"/>
        <extend val="0"/>
        <outline val="0"/>
        <shadow val="0"/>
        <u val="none"/>
        <vertAlign val="baseline"/>
        <sz val="10"/>
        <color auto="1"/>
        <name val="Verdana"/>
        <scheme val="none"/>
      </font>
      <numFmt numFmtId="165" formatCode="[$€-2]\ #,##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5" formatCode="[$€-2]\ #,##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5" formatCode="[$€-2]\ #,##0.00"/>
      <fill>
        <patternFill patternType="solid">
          <fgColor indexed="64"/>
          <bgColor rgb="FF92D05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4" formatCode="&quot;$&quot;#,##0.00"/>
      <fill>
        <patternFill patternType="solid">
          <fgColor indexed="64"/>
          <bgColor rgb="FFFFC00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5" formatCode="[$€-2]\ #,##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5" formatCode="[$€-2]\ #,##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4" formatCode="0.00%"/>
      <fill>
        <patternFill patternType="solid">
          <fgColor indexed="64"/>
          <bgColor rgb="FF92D05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5" formatCode="[$€-2]\ #,##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4" formatCode="&quot;$&quot;#,##0.00"/>
      <fill>
        <patternFill patternType="solid">
          <fgColor indexed="64"/>
          <bgColor rgb="FFFFC00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Verdana"/>
        <scheme val="none"/>
      </font>
      <numFmt numFmtId="165" formatCode="[$€-2]\ #,##0.00"/>
      <fill>
        <patternFill patternType="solid">
          <fgColor indexed="64"/>
          <bgColor theme="0" tint="-0.14999847407452621"/>
        </patternFill>
      </fill>
    </dxf>
    <dxf>
      <font>
        <b val="0"/>
        <i val="0"/>
        <strike val="0"/>
        <condense val="0"/>
        <extend val="0"/>
        <outline val="0"/>
        <shadow val="0"/>
        <u val="none"/>
        <vertAlign val="baseline"/>
        <sz val="10"/>
        <color auto="1"/>
        <name val="Verdana"/>
        <scheme val="none"/>
      </font>
      <fill>
        <patternFill patternType="solid">
          <fgColor indexed="64"/>
          <bgColor rgb="FF92D050"/>
        </patternFill>
      </fill>
    </dxf>
    <dxf>
      <fill>
        <patternFill patternType="solid">
          <fgColor indexed="64"/>
          <bgColor rgb="FFFFC000"/>
        </patternFill>
      </fill>
    </dxf>
    <dxf>
      <font>
        <b/>
        <i val="0"/>
        <strike val="0"/>
        <condense val="0"/>
        <extend val="0"/>
        <outline val="0"/>
        <shadow val="0"/>
        <u val="none"/>
        <vertAlign val="baseline"/>
        <sz val="10"/>
        <color auto="1"/>
        <name val="Verdana"/>
        <scheme val="none"/>
      </font>
      <numFmt numFmtId="164" formatCode="&quot;$&quot;#,##0.00"/>
      <fill>
        <patternFill patternType="solid">
          <fgColor indexed="64"/>
          <bgColor theme="0" tint="-0.14999847407452621"/>
        </patternFill>
      </fill>
    </dxf>
    <dxf>
      <font>
        <b/>
        <i val="0"/>
        <strike val="0"/>
        <condense val="0"/>
        <extend val="0"/>
        <outline val="0"/>
        <shadow val="0"/>
        <u val="none"/>
        <vertAlign val="baseline"/>
        <sz val="10"/>
        <color auto="1"/>
        <name val="Verdana"/>
        <scheme val="none"/>
      </font>
      <fill>
        <patternFill patternType="solid">
          <fgColor indexed="64"/>
          <bgColor rgb="FF92D050"/>
        </patternFill>
      </fill>
    </dxf>
    <dxf>
      <fill>
        <patternFill patternType="solid">
          <fgColor indexed="64"/>
          <bgColor rgb="FFFFC000"/>
        </patternFill>
      </fill>
    </dxf>
    <dxf>
      <font>
        <strike val="0"/>
        <outline val="0"/>
        <shadow val="0"/>
        <u val="none"/>
        <vertAlign val="baseline"/>
        <sz val="10"/>
        <color theme="0"/>
        <name val="Verdana"/>
        <scheme val="none"/>
      </font>
      <fill>
        <patternFill patternType="solid">
          <fgColor indexed="64"/>
          <bgColor rgb="FFFFC000"/>
        </patternFill>
      </fill>
    </dxf>
    <dxf>
      <font>
        <strike val="0"/>
        <outline val="0"/>
        <shadow val="0"/>
        <u val="none"/>
        <vertAlign val="baseline"/>
        <sz val="10"/>
        <color theme="0"/>
        <name val="Verdana"/>
        <scheme val="none"/>
      </font>
      <fill>
        <patternFill patternType="solid">
          <fgColor indexed="64"/>
          <bgColor rgb="FFFFC000"/>
        </patternFill>
      </fill>
      <border diagonalUp="0" diagonalDown="0">
        <left/>
        <right/>
        <top style="thin">
          <color indexed="64"/>
        </top>
        <bottom style="double">
          <color indexed="64"/>
        </bottom>
        <vertical/>
        <horizontal/>
      </border>
    </dxf>
    <dxf>
      <font>
        <strike val="0"/>
        <outline val="0"/>
        <shadow val="0"/>
        <u val="none"/>
        <vertAlign val="baseline"/>
        <sz val="10"/>
        <color theme="0"/>
        <name val="Verdana"/>
        <scheme val="none"/>
      </font>
      <fill>
        <patternFill patternType="solid">
          <fgColor indexed="64"/>
          <bgColor rgb="FFFFC000"/>
        </patternFill>
      </fill>
    </dxf>
    <dxf>
      <font>
        <strike val="0"/>
        <outline val="0"/>
        <shadow val="0"/>
        <u val="none"/>
        <vertAlign val="baseline"/>
        <sz val="10"/>
        <color theme="0"/>
        <name val="Verdana"/>
        <scheme val="none"/>
      </font>
      <fill>
        <patternFill patternType="solid">
          <fgColor indexed="64"/>
          <bgColor rgb="FFFFC000"/>
        </patternFill>
      </fill>
      <border diagonalUp="0" diagonalDown="0">
        <left/>
        <right/>
        <top style="thin">
          <color indexed="64"/>
        </top>
        <bottom style="double">
          <color indexed="64"/>
        </bottom>
        <vertical/>
        <horizontal/>
      </border>
    </dxf>
    <dxf>
      <font>
        <strike val="0"/>
        <outline val="0"/>
        <shadow val="0"/>
        <u val="none"/>
        <vertAlign val="baseline"/>
        <sz val="10"/>
        <color theme="0"/>
        <name val="Verdana"/>
        <scheme val="none"/>
      </font>
      <fill>
        <patternFill patternType="solid">
          <fgColor indexed="64"/>
          <bgColor rgb="FFFFC000"/>
        </patternFill>
      </fill>
    </dxf>
    <dxf>
      <font>
        <strike val="0"/>
        <outline val="0"/>
        <shadow val="0"/>
        <u val="none"/>
        <vertAlign val="baseline"/>
        <sz val="10"/>
        <color theme="0"/>
        <name val="Verdana"/>
        <scheme val="none"/>
      </font>
      <fill>
        <patternFill patternType="solid">
          <fgColor indexed="64"/>
          <bgColor rgb="FFFFC000"/>
        </patternFill>
      </fill>
    </dxf>
    <dxf>
      <font>
        <b val="0"/>
        <i val="0"/>
        <strike val="0"/>
        <condense val="0"/>
        <extend val="0"/>
        <outline val="0"/>
        <shadow val="0"/>
        <u val="none"/>
        <vertAlign val="baseline"/>
        <sz val="10"/>
        <color auto="1"/>
        <name val="Verdana"/>
        <scheme val="none"/>
      </font>
      <fill>
        <patternFill patternType="none">
          <fgColor indexed="64"/>
          <bgColor indexed="65"/>
        </patternFill>
      </fill>
    </dxf>
    <dxf>
      <fill>
        <patternFill patternType="solid">
          <fgColor indexed="64"/>
          <bgColor rgb="FFFFC000"/>
        </patternFill>
      </fill>
    </dxf>
    <dxf>
      <font>
        <color rgb="FF9C0006"/>
      </font>
      <fill>
        <patternFill>
          <bgColor rgb="FFFFC7CE"/>
        </patternFill>
      </fill>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0"/>
      </font>
      <fill>
        <patternFill>
          <bgColor rgb="FF00B0F0"/>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1"/>
      </font>
      <fill>
        <patternFill>
          <bgColor rgb="FF92D050"/>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0"/>
      </font>
      <fill>
        <patternFill>
          <bgColor rgb="FFE663BD"/>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
      <font>
        <u/>
      </font>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vertical/>
        <horizontal/>
      </border>
    </dxf>
    <dxf>
      <font>
        <b/>
        <i val="0"/>
        <color theme="1"/>
      </font>
      <fill>
        <patternFill>
          <bgColor rgb="FFFBF83D"/>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14996795556505021"/>
        </vertical>
        <horizontal style="thin">
          <color theme="0" tint="-0.14996795556505021"/>
        </horizontal>
      </border>
    </dxf>
  </dxfs>
  <tableStyles count="4" defaultTableStyle="TableStyleMedium9" defaultPivotStyle="PivotStyleMedium7">
    <tableStyle name="Squawkfox - Category" pivot="0" count="6">
      <tableStyleElement type="wholeTable" dxfId="52"/>
      <tableStyleElement type="headerRow" dxfId="51"/>
      <tableStyleElement type="totalRow" dxfId="50"/>
      <tableStyleElement type="firstColumn" dxfId="49"/>
      <tableStyleElement type="lastColumn" dxfId="48"/>
      <tableStyleElement type="firstHeaderCell" dxfId="47"/>
    </tableStyle>
    <tableStyle name="Squawkfox - Income" pivot="0" count="6">
      <tableStyleElement type="wholeTable" dxfId="46"/>
      <tableStyleElement type="headerRow" dxfId="45"/>
      <tableStyleElement type="totalRow" dxfId="44"/>
      <tableStyleElement type="firstColumn" dxfId="43"/>
      <tableStyleElement type="lastColumn" dxfId="42"/>
      <tableStyleElement type="firstHeaderCell" dxfId="41"/>
    </tableStyle>
    <tableStyle name="Squawkfox - Summaries" pivot="0" count="6">
      <tableStyleElement type="wholeTable" dxfId="40"/>
      <tableStyleElement type="headerRow" dxfId="39"/>
      <tableStyleElement type="totalRow" dxfId="38"/>
      <tableStyleElement type="firstColumn" dxfId="37"/>
      <tableStyleElement type="lastColumn" dxfId="36"/>
      <tableStyleElement type="firstHeaderCell" dxfId="35"/>
    </tableStyle>
    <tableStyle name="Squawkfox Expenses" pivot="0" count="6">
      <tableStyleElement type="wholeTable" dxfId="34"/>
      <tableStyleElement type="headerRow" dxfId="33"/>
      <tableStyleElement type="totalRow" dxfId="32"/>
      <tableStyleElement type="firstColumn" dxfId="31"/>
      <tableStyleElement type="lastColumn" dxfId="30"/>
      <tableStyleElement type="firstHeaderCell" dxfId="29"/>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DEE9F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Debts by Amount</a:t>
            </a:r>
          </a:p>
        </c:rich>
      </c:tx>
      <c:layout/>
      <c:overlay val="0"/>
      <c:spPr>
        <a:noFill/>
        <a:ln>
          <a:noFill/>
        </a:ln>
        <a:effectLst/>
      </c:spPr>
    </c:title>
    <c:autoTitleDeleted val="0"/>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C3D0-456C-8DB7-93EE708F7A3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C3D0-456C-8DB7-93EE708F7A3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C3D0-456C-8DB7-93EE708F7A3D}"/>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c:ext xmlns:c16="http://schemas.microsoft.com/office/drawing/2014/chart" uri="{C3380CC4-5D6E-409C-BE32-E72D297353CC}">
                <c16:uniqueId val="{00000007-C3D0-456C-8DB7-93EE708F7A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'Debt Reduction Worksheet'!$B$11:$B$15</c:f>
              <c:strCache>
                <c:ptCount val="5"/>
                <c:pt idx="0">
                  <c:v>VISA Credit Card</c:v>
                </c:pt>
                <c:pt idx="1">
                  <c:v>MC Credit Card</c:v>
                </c:pt>
                <c:pt idx="2">
                  <c:v>Car Loan</c:v>
                </c:pt>
                <c:pt idx="3">
                  <c:v>Home loan</c:v>
                </c:pt>
                <c:pt idx="4">
                  <c:v>Student Loan</c:v>
                </c:pt>
              </c:strCache>
            </c:strRef>
          </c:cat>
          <c:val>
            <c:numRef>
              <c:f>'Debt Reduction Worksheet'!$C$11:$C$15</c:f>
              <c:numCache>
                <c:formatCode>[$€-2]\ #,##0.00</c:formatCode>
                <c:ptCount val="5"/>
                <c:pt idx="0">
                  <c:v>3225.34</c:v>
                </c:pt>
                <c:pt idx="1">
                  <c:v>800</c:v>
                </c:pt>
                <c:pt idx="2">
                  <c:v>8000</c:v>
                </c:pt>
                <c:pt idx="3">
                  <c:v>120000</c:v>
                </c:pt>
                <c:pt idx="4">
                  <c:v>17312</c:v>
                </c:pt>
              </c:numCache>
            </c:numRef>
          </c:val>
          <c:extLst>
            <c:ext xmlns:c16="http://schemas.microsoft.com/office/drawing/2014/chart" uri="{C3380CC4-5D6E-409C-BE32-E72D297353CC}">
              <c16:uniqueId val="{00000008-C3D0-456C-8DB7-93EE708F7A3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101600</xdr:colOff>
      <xdr:row>17</xdr:row>
      <xdr:rowOff>190500</xdr:rowOff>
    </xdr:from>
    <xdr:to>
      <xdr:col>7</xdr:col>
      <xdr:colOff>190499</xdr:colOff>
      <xdr:row>33</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123825</xdr:colOff>
      <xdr:row>1</xdr:row>
      <xdr:rowOff>57150</xdr:rowOff>
    </xdr:from>
    <xdr:to>
      <xdr:col>1</xdr:col>
      <xdr:colOff>2438400</xdr:colOff>
      <xdr:row>2</xdr:row>
      <xdr:rowOff>81878</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5" y="219075"/>
          <a:ext cx="2314575" cy="786728"/>
        </a:xfrm>
        <a:prstGeom prst="rect">
          <a:avLst/>
        </a:prstGeom>
      </xdr:spPr>
    </xdr:pic>
    <xdr:clientData/>
  </xdr:twoCellAnchor>
  <xdr:twoCellAnchor>
    <xdr:from>
      <xdr:col>3</xdr:col>
      <xdr:colOff>247651</xdr:colOff>
      <xdr:row>1</xdr:row>
      <xdr:rowOff>266700</xdr:rowOff>
    </xdr:from>
    <xdr:to>
      <xdr:col>5</xdr:col>
      <xdr:colOff>1162047</xdr:colOff>
      <xdr:row>1</xdr:row>
      <xdr:rowOff>676275</xdr:rowOff>
    </xdr:to>
    <xdr:sp macro="" textlink="">
      <xdr:nvSpPr>
        <xdr:cNvPr id="5" name="TextBox 4"/>
        <xdr:cNvSpPr txBox="1"/>
      </xdr:nvSpPr>
      <xdr:spPr>
        <a:xfrm>
          <a:off x="4514851" y="428625"/>
          <a:ext cx="3809996" cy="409575"/>
        </a:xfrm>
        <a:prstGeom prst="rect">
          <a:avLst/>
        </a:prstGeom>
        <a:solidFill>
          <a:srgbClr val="92D050"/>
        </a:solidFill>
        <a:ln w="9525" cmpd="sng">
          <a:solidFill>
            <a:srgbClr val="FFC000"/>
          </a:solidFill>
        </a:ln>
        <a:effectLst>
          <a:glow rad="139700">
            <a:schemeClr val="accent1">
              <a:satMod val="175000"/>
              <a:alpha val="40000"/>
            </a:schemeClr>
          </a:glo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chemeClr val="bg1"/>
              </a:solidFill>
            </a:rPr>
            <a:t>Getting out of Debt Calculator</a:t>
          </a:r>
        </a:p>
      </xdr:txBody>
    </xdr:sp>
    <xdr:clientData/>
  </xdr:twoCellAnchor>
  <xdr:twoCellAnchor>
    <xdr:from>
      <xdr:col>1</xdr:col>
      <xdr:colOff>666750</xdr:colOff>
      <xdr:row>3</xdr:row>
      <xdr:rowOff>142876</xdr:rowOff>
    </xdr:from>
    <xdr:to>
      <xdr:col>6</xdr:col>
      <xdr:colOff>9525</xdr:colOff>
      <xdr:row>5</xdr:row>
      <xdr:rowOff>0</xdr:rowOff>
    </xdr:to>
    <xdr:sp macro="" textlink="">
      <xdr:nvSpPr>
        <xdr:cNvPr id="6" name="TextBox 5"/>
        <xdr:cNvSpPr txBox="1"/>
      </xdr:nvSpPr>
      <xdr:spPr>
        <a:xfrm>
          <a:off x="1123950" y="1390651"/>
          <a:ext cx="7315200" cy="285749"/>
        </a:xfrm>
        <a:prstGeom prst="rect">
          <a:avLst/>
        </a:prstGeom>
        <a:solidFill>
          <a:srgbClr val="92D050"/>
        </a:solidFill>
        <a:ln w="9525" cmpd="sng">
          <a:solidFill>
            <a:schemeClr val="lt1">
              <a:shade val="50000"/>
            </a:schemeClr>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bg1"/>
              </a:solidFill>
            </a:rPr>
            <a:t>Have you allowed yourself to be continuously in debt by hundreds or even thousands of euro?</a:t>
          </a:r>
        </a:p>
      </xdr:txBody>
    </xdr:sp>
    <xdr:clientData/>
  </xdr:twoCellAnchor>
</xdr:wsDr>
</file>

<file path=xl/tables/table1.xml><?xml version="1.0" encoding="utf-8"?>
<table xmlns="http://schemas.openxmlformats.org/spreadsheetml/2006/main" id="1" name="Debts" displayName="Debts" ref="B10:F16" totalsRowCount="1" headerRowDxfId="27" dataDxfId="26" totalsRowDxfId="25">
  <autoFilter ref="B10:F15">
    <filterColumn colId="0" hiddenButton="1"/>
    <filterColumn colId="1" hiddenButton="1"/>
    <filterColumn colId="2" hiddenButton="1"/>
    <filterColumn colId="3" hiddenButton="1"/>
    <filterColumn colId="4" hiddenButton="1"/>
  </autoFilter>
  <tableColumns count="5">
    <tableColumn id="1" name="Creditor" totalsRowLabel="Total" totalsRowDxfId="24"/>
    <tableColumn id="2" name="Balance" totalsRowFunction="sum" totalsRowDxfId="23"/>
    <tableColumn id="3" name="Interest Rate" totalsRowFunction="custom" totalsRowDxfId="22">
      <totalsRowFormula>SUMPRODUCT(Debts[Balance],Debts[Interest Rate])/SUM(Debts[Balance])</totalsRowFormula>
    </tableColumn>
    <tableColumn id="5" name="Monthly Payment" totalsRowFunction="sum" totalsRowDxfId="21"/>
    <tableColumn id="6" name="% of Total" totalsRowFunction="sum" totalsRowDxfId="20">
      <calculatedColumnFormula>IF(C11&gt;0, C11/SUM($C$11:$C$24), "")</calculatedColumnFormula>
    </tableColumn>
  </tableColumns>
  <tableStyleInfo name="Squawkfox Expenses" showFirstColumn="1" showLastColumn="1" showRowStripes="1" showColumnStripes="0"/>
</table>
</file>

<file path=xl/tables/table2.xml><?xml version="1.0" encoding="utf-8"?>
<table xmlns="http://schemas.openxmlformats.org/spreadsheetml/2006/main" id="16" name="Summary" displayName="Summary" ref="B25:C33" totalsRowShown="0" headerRowDxfId="19">
  <autoFilter ref="B25:C33">
    <filterColumn colId="0" hiddenButton="1"/>
    <filterColumn colId="1" hiddenButton="1"/>
  </autoFilter>
  <tableColumns count="2">
    <tableColumn id="1" name=" " dataDxfId="18"/>
    <tableColumn id="2" name="Amount" dataDxfId="17"/>
  </tableColumns>
  <tableStyleInfo name="Squawkfox - Income" showFirstColumn="1" showLastColumn="1" showRowStripes="1" showColumnStripes="0"/>
</table>
</file>

<file path=xl/tables/table3.xml><?xml version="1.0" encoding="utf-8"?>
<table xmlns="http://schemas.openxmlformats.org/spreadsheetml/2006/main" id="17" name="Budget" displayName="Budget" ref="B20:C21" totalsRowShown="0" headerRowDxfId="16">
  <autoFilter ref="B20:C21">
    <filterColumn colId="0" hiddenButton="1"/>
    <filterColumn colId="1" hiddenButton="1"/>
  </autoFilter>
  <tableColumns count="2">
    <tableColumn id="1" name=" " dataDxfId="15"/>
    <tableColumn id="2" name="Amount" dataDxfId="14"/>
  </tableColumns>
  <tableStyleInfo name="Squawkfox - Summaries" showFirstColumn="1" showLastColumn="0" showRowStripes="1" showColumnStripes="0"/>
</table>
</file>

<file path=xl/tables/table4.xml><?xml version="1.0" encoding="utf-8"?>
<table xmlns="http://schemas.openxmlformats.org/spreadsheetml/2006/main" id="19" name="Table19" displayName="Table19" ref="B68:F69" totalsRowShown="0" headerRowDxfId="13" dataDxfId="12">
  <autoFilter ref="B68:F69">
    <filterColumn colId="0" hiddenButton="1"/>
    <filterColumn colId="1" hiddenButton="1"/>
    <filterColumn colId="2" hiddenButton="1"/>
    <filterColumn colId="3" hiddenButton="1"/>
    <filterColumn colId="4" hiddenButton="1"/>
  </autoFilter>
  <tableColumns count="5">
    <tableColumn id="1" name="Creditor" dataDxfId="11">
      <calculatedColumnFormula>INDEX(Debts[[Creditor]:[Monthly Payment]], MATCH(MAX(Debts[Interest Rate]),Debts[Interest Rate], 0), 1)</calculatedColumnFormula>
    </tableColumn>
    <tableColumn id="2" name="Balance" dataDxfId="10">
      <calculatedColumnFormula>INDEX(Debts[[Creditor]:[Monthly Payment]], MATCH(MAX(Debts[Interest Rate]),Debts[Interest Rate], 0), 2)</calculatedColumnFormula>
    </tableColumn>
    <tableColumn id="3" name="Interest Rate" dataDxfId="9">
      <calculatedColumnFormula>INDEX(Debts[[Creditor]:[Monthly Payment]], MATCH(MAX(Debts[Interest Rate]),Debts[Interest Rate], 0), 3)</calculatedColumnFormula>
    </tableColumn>
    <tableColumn id="4" name="Monthly Payment" dataDxfId="8">
      <calculatedColumnFormula>INDEX(Debts[[Creditor]:[Monthly Payment]], MATCH(MAX(Debts[Interest Rate]),Debts[Interest Rate], 0), 4)</calculatedColumnFormula>
    </tableColumn>
    <tableColumn id="5" name="New Payment" dataDxfId="7">
      <calculatedColumnFormula>INDEX(Debts[[Creditor]:[Monthly Payment]], MATCH(MAX(Debts[Interest Rate]),Debts[Interest Rate], 0), 4) + $C$33</calculatedColumnFormula>
    </tableColumn>
  </tableColumns>
  <tableStyleInfo name="Squawkfox - Category" showFirstColumn="0" showLastColumn="0" showRowStripes="0" showColumnStripes="0"/>
</table>
</file>

<file path=xl/tables/table5.xml><?xml version="1.0" encoding="utf-8"?>
<table xmlns="http://schemas.openxmlformats.org/spreadsheetml/2006/main" id="20" name="Table20" displayName="Table20" ref="B73:F74" totalsRowShown="0" headerRowDxfId="6" dataDxfId="5">
  <autoFilter ref="B73:F74">
    <filterColumn colId="0" hiddenButton="1"/>
    <filterColumn colId="1" hiddenButton="1"/>
    <filterColumn colId="2" hiddenButton="1"/>
    <filterColumn colId="3" hiddenButton="1"/>
    <filterColumn colId="4" hiddenButton="1"/>
  </autoFilter>
  <tableColumns count="5">
    <tableColumn id="1" name="Creditor" dataDxfId="4">
      <calculatedColumnFormula>INDEX(Debts[[Creditor]:[Monthly Payment]], MATCH(MIN(Debts[Balance]),Debts[Balance], 0), 1)</calculatedColumnFormula>
    </tableColumn>
    <tableColumn id="2" name="Balance" dataDxfId="3">
      <calculatedColumnFormula>INDEX(Debts[[Creditor]:[Monthly Payment]], MATCH(MIN(Debts[Balance]),Debts[Balance], 0), 2)</calculatedColumnFormula>
    </tableColumn>
    <tableColumn id="3" name="Interest Rate" dataDxfId="2">
      <calculatedColumnFormula>INDEX(Debts[[Creditor]:[Monthly Payment]], MATCH(MIN(Debts[Balance]),Debts[Balance], 0), 3)</calculatedColumnFormula>
    </tableColumn>
    <tableColumn id="4" name="Monthly Payment" dataDxfId="1">
      <calculatedColumnFormula>INDEX(Debts[[Creditor]:[Monthly Payment]], MATCH(MIN(Debts[Balance]),Debts[Balance], 0), 4)</calculatedColumnFormula>
    </tableColumn>
    <tableColumn id="5" name="New Payment" dataDxfId="0">
      <calculatedColumnFormula>INDEX(Debts[[Creditor]:[Monthly Payment]], MATCH(MIN(Debts[Balance]),Debts[Balance], 0), 4) + $C$33</calculatedColumnFormula>
    </tableColumn>
  </tableColumns>
  <tableStyleInfo name="Squawkfox - Category" showFirstColumn="0" showLastColumn="0" showRowStripes="0" showColumnStripes="0"/>
</table>
</file>

<file path=xl/theme/theme1.xml><?xml version="1.0" encoding="utf-8"?>
<a:theme xmlns:a="http://schemas.openxmlformats.org/drawingml/2006/main" name="squawkfo">
  <a:themeElements>
    <a:clrScheme name="Squawkfox">
      <a:dk1>
        <a:sysClr val="windowText" lastClr="000000"/>
      </a:dk1>
      <a:lt1>
        <a:sysClr val="window" lastClr="FFFFFF"/>
      </a:lt1>
      <a:dk2>
        <a:srgbClr val="1F497D"/>
      </a:dk2>
      <a:lt2>
        <a:srgbClr val="EEECE1"/>
      </a:lt2>
      <a:accent1>
        <a:srgbClr val="FBB755"/>
      </a:accent1>
      <a:accent2>
        <a:srgbClr val="FC7570"/>
      </a:accent2>
      <a:accent3>
        <a:srgbClr val="6EDA55"/>
      </a:accent3>
      <a:accent4>
        <a:srgbClr val="9B9BD7"/>
      </a:accent4>
      <a:accent5>
        <a:srgbClr val="218A8C"/>
      </a:accent5>
      <a:accent6>
        <a:srgbClr val="06E5FF"/>
      </a:accent6>
      <a:hlink>
        <a:srgbClr val="0096D2"/>
      </a:hlink>
      <a:folHlink>
        <a:srgbClr val="00578B"/>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4"/>
  <sheetViews>
    <sheetView showGridLines="0" tabSelected="1" workbookViewId="0">
      <selection activeCell="B19" sqref="B19:C19"/>
    </sheetView>
  </sheetViews>
  <sheetFormatPr defaultColWidth="10.625" defaultRowHeight="12.75" x14ac:dyDescent="0.2"/>
  <cols>
    <col min="1" max="1" width="6" style="6" customWidth="1"/>
    <col min="2" max="2" width="34.125" style="6" customWidth="1"/>
    <col min="3" max="3" width="15.875" style="7" customWidth="1"/>
    <col min="4" max="4" width="16.125" style="8" customWidth="1"/>
    <col min="5" max="5" width="21.875" style="7" customWidth="1"/>
    <col min="6" max="6" width="16.625" style="8" customWidth="1"/>
    <col min="7" max="7" width="9.375" style="6" customWidth="1"/>
    <col min="8" max="16384" width="10.625" style="6"/>
  </cols>
  <sheetData>
    <row r="2" spans="2:8" s="7" customFormat="1" ht="60" x14ac:dyDescent="0.8">
      <c r="B2" s="9"/>
      <c r="E2" s="7" t="s">
        <v>16</v>
      </c>
      <c r="F2" s="7" t="s">
        <v>16</v>
      </c>
      <c r="G2" s="7" t="s">
        <v>16</v>
      </c>
      <c r="H2" s="19" t="s">
        <v>16</v>
      </c>
    </row>
    <row r="4" spans="2:8" x14ac:dyDescent="0.2">
      <c r="B4" s="20"/>
      <c r="C4" s="21"/>
      <c r="D4" s="22"/>
      <c r="E4" s="21"/>
      <c r="F4" s="22"/>
    </row>
    <row r="5" spans="2:8" s="7" customFormat="1" ht="21" x14ac:dyDescent="0.35">
      <c r="B5" s="23" t="s">
        <v>20</v>
      </c>
    </row>
    <row r="6" spans="2:8" s="7" customFormat="1" ht="12.75" customHeight="1" x14ac:dyDescent="0.35">
      <c r="B6" s="48"/>
      <c r="C6" s="48"/>
      <c r="D6" s="48"/>
      <c r="E6" s="48"/>
      <c r="F6" s="48"/>
    </row>
    <row r="7" spans="2:8" s="7" customFormat="1" x14ac:dyDescent="0.2">
      <c r="B7" s="49" t="s">
        <v>28</v>
      </c>
      <c r="C7" s="49"/>
      <c r="D7" s="49"/>
      <c r="E7" s="49"/>
      <c r="F7" s="49"/>
    </row>
    <row r="8" spans="2:8" s="7" customFormat="1" x14ac:dyDescent="0.2">
      <c r="B8" s="49"/>
      <c r="C8" s="49"/>
      <c r="D8" s="49"/>
      <c r="E8" s="49"/>
      <c r="F8" s="49"/>
    </row>
    <row r="10" spans="2:8" ht="16.5" customHeight="1" x14ac:dyDescent="0.2">
      <c r="B10" s="33" t="s">
        <v>0</v>
      </c>
      <c r="C10" s="34" t="s">
        <v>14</v>
      </c>
      <c r="D10" s="35" t="s">
        <v>2</v>
      </c>
      <c r="E10" s="34" t="s">
        <v>4</v>
      </c>
      <c r="F10" s="35" t="s">
        <v>1</v>
      </c>
    </row>
    <row r="11" spans="2:8" x14ac:dyDescent="0.2">
      <c r="B11" s="24" t="s">
        <v>10</v>
      </c>
      <c r="C11" s="31">
        <v>3225.34</v>
      </c>
      <c r="D11" s="32">
        <v>0.19500000000000001</v>
      </c>
      <c r="E11" s="31">
        <v>100</v>
      </c>
      <c r="F11" s="32">
        <f>IF(C11&gt;0, C11/SUM($C$11:$C$24), "")</f>
        <v>1.0762804518553253E-2</v>
      </c>
    </row>
    <row r="12" spans="2:8" x14ac:dyDescent="0.2">
      <c r="B12" s="24" t="s">
        <v>11</v>
      </c>
      <c r="C12" s="31">
        <v>800</v>
      </c>
      <c r="D12" s="32">
        <v>0.18</v>
      </c>
      <c r="E12" s="31">
        <v>100</v>
      </c>
      <c r="F12" s="32">
        <f>IF(C12&gt;0, C12/SUM($C$11:$C$24), "")</f>
        <v>2.6695615391997751E-3</v>
      </c>
    </row>
    <row r="13" spans="2:8" x14ac:dyDescent="0.2">
      <c r="B13" s="24" t="s">
        <v>12</v>
      </c>
      <c r="C13" s="31">
        <v>8000</v>
      </c>
      <c r="D13" s="32">
        <v>0.08</v>
      </c>
      <c r="E13" s="31">
        <v>150</v>
      </c>
      <c r="F13" s="32">
        <f>IF(C13&gt;0, C13/SUM($C$11:$C$24), "")</f>
        <v>2.6695615391997749E-2</v>
      </c>
    </row>
    <row r="14" spans="2:8" x14ac:dyDescent="0.2">
      <c r="B14" s="25" t="s">
        <v>25</v>
      </c>
      <c r="C14" s="31">
        <v>120000</v>
      </c>
      <c r="D14" s="32">
        <v>4.2000000000000003E-2</v>
      </c>
      <c r="E14" s="31">
        <v>500</v>
      </c>
      <c r="F14" s="32">
        <f>IF(C14&gt;0, C14/SUM($C$11:$C$24), "")</f>
        <v>0.40043423087996627</v>
      </c>
    </row>
    <row r="15" spans="2:8" x14ac:dyDescent="0.2">
      <c r="B15" s="24" t="s">
        <v>13</v>
      </c>
      <c r="C15" s="31">
        <v>17312</v>
      </c>
      <c r="D15" s="32">
        <v>0.05</v>
      </c>
      <c r="E15" s="31">
        <v>50</v>
      </c>
      <c r="F15" s="32">
        <f>IF(C15&gt;0, C15/SUM($C$11:$C$24), "")</f>
        <v>5.776931170828313E-2</v>
      </c>
    </row>
    <row r="16" spans="2:8" ht="16.5" customHeight="1" thickBot="1" x14ac:dyDescent="0.25">
      <c r="B16" s="36" t="s">
        <v>15</v>
      </c>
      <c r="C16" s="43">
        <f>SUBTOTAL(109,Debts[Balance])</f>
        <v>149337.34</v>
      </c>
      <c r="D16" s="37">
        <f>SUMPRODUCT(Debts[Balance],Debts[Interest Rate])/SUM(Debts[Balance])</f>
        <v>4.9006774193245985E-2</v>
      </c>
      <c r="E16" s="43">
        <f>SUBTOTAL(109,Debts[Monthly Payment])</f>
        <v>900</v>
      </c>
      <c r="F16" s="37">
        <f>SUBTOTAL(109,Debts[% of Total])</f>
        <v>0.49833152403800018</v>
      </c>
    </row>
    <row r="17" spans="2:6" s="7" customFormat="1" ht="13.5" thickTop="1" x14ac:dyDescent="0.2">
      <c r="B17" s="11"/>
      <c r="C17" s="12"/>
      <c r="D17" s="13"/>
      <c r="E17" s="12"/>
      <c r="F17" s="13"/>
    </row>
    <row r="18" spans="2:6" s="7" customFormat="1" ht="18.75" customHeight="1" x14ac:dyDescent="0.35">
      <c r="B18" s="23" t="s">
        <v>19</v>
      </c>
    </row>
    <row r="19" spans="2:6" s="7" customFormat="1" ht="57.75" customHeight="1" x14ac:dyDescent="0.2">
      <c r="B19" s="50" t="s">
        <v>26</v>
      </c>
      <c r="C19" s="50"/>
    </row>
    <row r="20" spans="2:6" ht="16.5" customHeight="1" x14ac:dyDescent="0.2">
      <c r="B20" s="26" t="s">
        <v>16</v>
      </c>
      <c r="C20" s="38" t="s">
        <v>17</v>
      </c>
      <c r="D20" s="13"/>
      <c r="E20" s="12"/>
      <c r="F20" s="13"/>
    </row>
    <row r="21" spans="2:6" ht="24" customHeight="1" x14ac:dyDescent="0.2">
      <c r="B21" s="27" t="s">
        <v>18</v>
      </c>
      <c r="C21" s="41">
        <v>1000</v>
      </c>
      <c r="D21" s="13"/>
      <c r="E21" s="12"/>
      <c r="F21" s="13"/>
    </row>
    <row r="22" spans="2:6" s="7" customFormat="1" x14ac:dyDescent="0.2">
      <c r="B22" s="11"/>
      <c r="C22" s="12"/>
      <c r="D22" s="8"/>
      <c r="F22" s="8" t="e">
        <f>IF(#REF!&gt;0,#REF!/SUM( $C$11:$C$24), "")</f>
        <v>#REF!</v>
      </c>
    </row>
    <row r="23" spans="2:6" s="7" customFormat="1" ht="18.75" customHeight="1" x14ac:dyDescent="0.35">
      <c r="B23" s="23" t="s">
        <v>29</v>
      </c>
    </row>
    <row r="24" spans="2:6" s="7" customFormat="1" ht="57.75" customHeight="1" x14ac:dyDescent="0.2">
      <c r="B24" s="50" t="s">
        <v>27</v>
      </c>
      <c r="C24" s="50"/>
    </row>
    <row r="25" spans="2:6" s="2" customFormat="1" x14ac:dyDescent="0.2">
      <c r="B25" s="28" t="s">
        <v>16</v>
      </c>
      <c r="C25" s="29" t="s">
        <v>17</v>
      </c>
      <c r="D25" s="4"/>
      <c r="E25" s="3"/>
      <c r="F25" s="4"/>
    </row>
    <row r="26" spans="2:6" s="2" customFormat="1" x14ac:dyDescent="0.2">
      <c r="B26" s="30" t="s">
        <v>3</v>
      </c>
      <c r="C26" s="39">
        <f>Debts[[#Totals],[Balance]]</f>
        <v>149337.34</v>
      </c>
      <c r="D26" s="4"/>
      <c r="E26" s="3"/>
      <c r="F26" s="4"/>
    </row>
    <row r="27" spans="2:6" x14ac:dyDescent="0.2">
      <c r="B27" s="30" t="s">
        <v>5</v>
      </c>
      <c r="C27" s="40">
        <f>Debts[[#Totals],[Interest Rate]]</f>
        <v>4.9006774193245985E-2</v>
      </c>
      <c r="D27" s="4"/>
      <c r="E27" s="3"/>
      <c r="F27" s="4"/>
    </row>
    <row r="28" spans="2:6" x14ac:dyDescent="0.2">
      <c r="B28" s="30" t="s">
        <v>9</v>
      </c>
      <c r="C28" s="39">
        <f>C26*C27/12</f>
        <v>609.87844166666673</v>
      </c>
      <c r="D28" s="4"/>
      <c r="E28" s="3"/>
      <c r="F28" s="4"/>
    </row>
    <row r="29" spans="2:6" x14ac:dyDescent="0.2">
      <c r="B29" s="30"/>
      <c r="C29" s="39"/>
    </row>
    <row r="30" spans="2:6" x14ac:dyDescent="0.2">
      <c r="B30" s="30" t="s">
        <v>6</v>
      </c>
      <c r="C30" s="39">
        <f>Debts[[#Totals],[Monthly Payment]]</f>
        <v>900</v>
      </c>
    </row>
    <row r="31" spans="2:6" x14ac:dyDescent="0.2">
      <c r="B31" s="30" t="s">
        <v>7</v>
      </c>
      <c r="C31" s="39">
        <f>Budget[Amount]</f>
        <v>1000</v>
      </c>
    </row>
    <row r="32" spans="2:6" ht="13.15" customHeight="1" x14ac:dyDescent="0.2">
      <c r="B32" s="30"/>
      <c r="C32" s="39"/>
    </row>
    <row r="33" spans="2:3" ht="13.5" thickBot="1" x14ac:dyDescent="0.25">
      <c r="B33" s="30" t="s">
        <v>8</v>
      </c>
      <c r="C33" s="42">
        <f>C31-C30</f>
        <v>100</v>
      </c>
    </row>
    <row r="34" spans="2:3" ht="13.5" thickTop="1" x14ac:dyDescent="0.2"/>
    <row r="35" spans="2:3" ht="13.15" hidden="1" customHeight="1" x14ac:dyDescent="0.2"/>
    <row r="36" spans="2:3" ht="21" hidden="1" x14ac:dyDescent="0.35">
      <c r="C36" s="5"/>
    </row>
    <row r="37" spans="2:3" hidden="1" x14ac:dyDescent="0.2"/>
    <row r="38" spans="2:3" hidden="1" x14ac:dyDescent="0.2"/>
    <row r="39" spans="2:3" hidden="1" x14ac:dyDescent="0.2"/>
    <row r="40" spans="2:3" hidden="1" x14ac:dyDescent="0.2"/>
    <row r="41" spans="2:3" hidden="1" x14ac:dyDescent="0.2"/>
    <row r="42" spans="2:3" hidden="1" x14ac:dyDescent="0.2"/>
    <row r="43" spans="2:3" hidden="1" x14ac:dyDescent="0.2"/>
    <row r="44" spans="2:3" hidden="1" x14ac:dyDescent="0.2"/>
    <row r="45" spans="2:3" hidden="1" x14ac:dyDescent="0.2"/>
    <row r="46" spans="2:3" hidden="1" x14ac:dyDescent="0.2"/>
    <row r="47" spans="2:3" hidden="1" x14ac:dyDescent="0.2"/>
    <row r="48" spans="2:3" hidden="1" x14ac:dyDescent="0.2"/>
    <row r="49" spans="2:6" hidden="1" x14ac:dyDescent="0.2"/>
    <row r="50" spans="2:6" hidden="1" x14ac:dyDescent="0.2"/>
    <row r="51" spans="2:6" hidden="1" x14ac:dyDescent="0.2"/>
    <row r="52" spans="2:6" hidden="1" x14ac:dyDescent="0.2"/>
    <row r="53" spans="2:6" hidden="1" x14ac:dyDescent="0.2"/>
    <row r="54" spans="2:6" hidden="1" x14ac:dyDescent="0.2"/>
    <row r="55" spans="2:6" hidden="1" x14ac:dyDescent="0.2"/>
    <row r="56" spans="2:6" hidden="1" x14ac:dyDescent="0.2"/>
    <row r="57" spans="2:6" hidden="1" x14ac:dyDescent="0.2"/>
    <row r="58" spans="2:6" hidden="1" x14ac:dyDescent="0.2"/>
    <row r="59" spans="2:6" hidden="1" x14ac:dyDescent="0.2"/>
    <row r="60" spans="2:6" hidden="1" x14ac:dyDescent="0.2"/>
    <row r="61" spans="2:6" hidden="1" x14ac:dyDescent="0.2"/>
    <row r="62" spans="2:6" s="7" customFormat="1" x14ac:dyDescent="0.2">
      <c r="B62" s="6"/>
      <c r="D62" s="8"/>
      <c r="F62" s="8"/>
    </row>
    <row r="63" spans="2:6" s="7" customFormat="1" ht="19.5" x14ac:dyDescent="0.25">
      <c r="B63" s="10" t="s">
        <v>22</v>
      </c>
    </row>
    <row r="64" spans="2:6" x14ac:dyDescent="0.2">
      <c r="B64" s="7" t="s">
        <v>30</v>
      </c>
      <c r="D64" s="7"/>
      <c r="F64" s="7"/>
    </row>
    <row r="65" spans="2:6" x14ac:dyDescent="0.2">
      <c r="B65"/>
      <c r="C65"/>
      <c r="D65"/>
    </row>
    <row r="66" spans="2:6" ht="16.149999999999999" customHeight="1" x14ac:dyDescent="0.2">
      <c r="B66" s="1" t="s">
        <v>24</v>
      </c>
      <c r="C66"/>
      <c r="D66"/>
    </row>
    <row r="67" spans="2:6" x14ac:dyDescent="0.2">
      <c r="B67"/>
      <c r="C67"/>
      <c r="D67"/>
    </row>
    <row r="68" spans="2:6" x14ac:dyDescent="0.2">
      <c r="B68" s="44" t="s">
        <v>0</v>
      </c>
      <c r="C68" s="29" t="s">
        <v>14</v>
      </c>
      <c r="D68" s="45" t="s">
        <v>2</v>
      </c>
      <c r="E68" s="29" t="s">
        <v>4</v>
      </c>
      <c r="F68" s="29" t="s">
        <v>21</v>
      </c>
    </row>
    <row r="69" spans="2:6" x14ac:dyDescent="0.2">
      <c r="B69" s="16" t="str">
        <f>INDEX(Debts[[Creditor]:[Monthly Payment]], MATCH(MAX(Debts[Interest Rate]),Debts[Interest Rate], 0), 1)</f>
        <v>VISA Credit Card</v>
      </c>
      <c r="C69" s="18">
        <f>INDEX(Debts[[Creditor]:[Monthly Payment]], MATCH(MAX(Debts[Interest Rate]),Debts[Interest Rate], 0), 2)</f>
        <v>3225.34</v>
      </c>
      <c r="D69" s="46">
        <f>INDEX(Debts[[Creditor]:[Monthly Payment]], MATCH(MAX(Debts[Interest Rate]),Debts[Interest Rate], 0), 3)</f>
        <v>0.19500000000000001</v>
      </c>
      <c r="E69" s="18">
        <f>INDEX(Debts[[Creditor]:[Monthly Payment]], MATCH(MAX(Debts[Interest Rate]),Debts[Interest Rate], 0), 4)</f>
        <v>100</v>
      </c>
      <c r="F69" s="18">
        <f>INDEX(Debts[[Creditor]:[Monthly Payment]], MATCH(MAX(Debts[Interest Rate]),Debts[Interest Rate], 0), 4) + $C$33</f>
        <v>200</v>
      </c>
    </row>
    <row r="70" spans="2:6" x14ac:dyDescent="0.2">
      <c r="B70" s="16"/>
      <c r="C70" s="14"/>
      <c r="D70" s="15"/>
      <c r="E70" s="14"/>
      <c r="F70" s="14"/>
    </row>
    <row r="71" spans="2:6" ht="17.45" customHeight="1" x14ac:dyDescent="0.2">
      <c r="B71" s="1" t="s">
        <v>23</v>
      </c>
      <c r="C71" s="17"/>
      <c r="D71" s="17"/>
      <c r="E71" s="14"/>
      <c r="F71" s="15"/>
    </row>
    <row r="72" spans="2:6" x14ac:dyDescent="0.2">
      <c r="B72"/>
      <c r="C72" s="17"/>
      <c r="D72" s="17"/>
      <c r="E72" s="14"/>
      <c r="F72" s="15"/>
    </row>
    <row r="73" spans="2:6" x14ac:dyDescent="0.2">
      <c r="B73" s="44" t="s">
        <v>0</v>
      </c>
      <c r="C73" s="29" t="s">
        <v>14</v>
      </c>
      <c r="D73" s="45" t="s">
        <v>2</v>
      </c>
      <c r="E73" s="29" t="s">
        <v>4</v>
      </c>
      <c r="F73" s="29" t="s">
        <v>21</v>
      </c>
    </row>
    <row r="74" spans="2:6" x14ac:dyDescent="0.2">
      <c r="B74" s="16" t="str">
        <f>INDEX(Debts[[Creditor]:[Monthly Payment]], MATCH(MIN(Debts[Balance]),Debts[Balance], 0), 1)</f>
        <v>MC Credit Card</v>
      </c>
      <c r="C74" s="47">
        <f>INDEX(Debts[[Creditor]:[Monthly Payment]], MATCH(MIN(Debts[Balance]),Debts[Balance], 0), 2)</f>
        <v>800</v>
      </c>
      <c r="D74" s="15">
        <f>INDEX(Debts[[Creditor]:[Monthly Payment]], MATCH(MIN(Debts[Balance]),Debts[Balance], 0), 3)</f>
        <v>0.18</v>
      </c>
      <c r="E74" s="18">
        <f>INDEX(Debts[[Creditor]:[Monthly Payment]], MATCH(MIN(Debts[Balance]),Debts[Balance], 0), 4)</f>
        <v>100</v>
      </c>
      <c r="F74" s="18">
        <f>INDEX(Debts[[Creditor]:[Monthly Payment]], MATCH(MIN(Debts[Balance]),Debts[Balance], 0), 4) + $C$33</f>
        <v>200</v>
      </c>
    </row>
  </sheetData>
  <mergeCells count="4">
    <mergeCell ref="B6:F6"/>
    <mergeCell ref="B7:F8"/>
    <mergeCell ref="B19:C19"/>
    <mergeCell ref="B24:C24"/>
  </mergeCells>
  <phoneticPr fontId="3"/>
  <conditionalFormatting sqref="C33">
    <cfRule type="cellIs" dxfId="28" priority="1" operator="lessThan">
      <formula>0</formula>
    </cfRule>
  </conditionalFormatting>
  <pageMargins left="0.7" right="0.7" top="0.75" bottom="0.75" header="0.5" footer="0.5"/>
  <pageSetup scale="62" orientation="landscape" horizontalDpi="4294967292" verticalDpi="4294967292"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Debt Reduction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Debt Reduction Spreadsheet</dc:title>
  <dc:subject>Debt Reduction</dc:subject>
  <dc:creator>Squawkfox.com</dc:creator>
  <cp:keywords>Debt Reduction budget</cp:keywords>
  <cp:lastModifiedBy>Pamela Pace</cp:lastModifiedBy>
  <cp:lastPrinted>2019-09-26T20:46:39Z</cp:lastPrinted>
  <dcterms:created xsi:type="dcterms:W3CDTF">2010-08-02T16:07:35Z</dcterms:created>
  <dcterms:modified xsi:type="dcterms:W3CDTF">2019-12-05T23:02:48Z</dcterms:modified>
  <cp:category>Debt Reduction</cp:category>
</cp:coreProperties>
</file>