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 yWindow="65516" windowWidth="8560" windowHeight="7180" activeTab="0"/>
  </bookViews>
  <sheets>
    <sheet name="Directions" sheetId="1" r:id="rId1"/>
    <sheet name="Progress Chart" sheetId="2" r:id="rId2"/>
    <sheet name="Weight Chart" sheetId="3" r:id="rId3"/>
  </sheets>
  <definedNames>
    <definedName name="_xlnm.Print_Area" localSheetId="1">'Progress Chart'!$A$1:$Q$30</definedName>
    <definedName name="_xlnm.Print_Area" localSheetId="2">'Weight Chart'!$A$1:$G$29</definedName>
  </definedNames>
  <calcPr fullCalcOnLoad="1"/>
</workbook>
</file>

<file path=xl/sharedStrings.xml><?xml version="1.0" encoding="utf-8"?>
<sst xmlns="http://schemas.openxmlformats.org/spreadsheetml/2006/main" count="46" uniqueCount="38">
  <si>
    <t>http://www.OnMyWeigh.com</t>
  </si>
  <si>
    <t>To change the range of weights displayed, double click one of the weights on the left hand side. This brings up a chart option. Select the "Scale" tab and set your minimum and maximum weights to display.</t>
  </si>
  <si>
    <t>Revision History:</t>
  </si>
  <si>
    <t>v. 2.2</t>
  </si>
  <si>
    <t>version 2.4</t>
  </si>
  <si>
    <t>A "?" in the Target Date will show if the average of the last four weigh-ins is less than or equal to a zero weight loss. The spreadsheet cannot give a target goal date if the trend is a gain.</t>
  </si>
  <si>
    <t>Your highest weekly weight loss will be highlighted with gray. No particular reason. I just felt like a new feature.</t>
  </si>
  <si>
    <t>v. 2.4</t>
  </si>
  <si>
    <t>corrected the 2nd six months so gains show in red. Changed the target date to show a "?" if the target date is not possible to figure (where the average of the last four weigh-ins is either a zero or a gain. Add a gray highlight to the highest weekly weight loss.</t>
  </si>
  <si>
    <t>Changed the target date to use only the average of the last four weigh-ins and not the entire former weigh-ins. This should pose a more accurate target date for reaching goal.</t>
  </si>
  <si>
    <t>v. 2.1</t>
  </si>
  <si>
    <t>Corrected the 2nd column of BMI's and dates. The target dates were not formatted correctly and one of the BMI cells had no formula</t>
  </si>
  <si>
    <t>v. 2</t>
  </si>
  <si>
    <t>Added the BMI calculations, the target date for reaching goal. Made the weight chart include the entire year instead of just the first six months. Changed where initial data is entered and moved the chart onto its own sheet.</t>
  </si>
  <si>
    <t>v. 1</t>
  </si>
  <si>
    <t>anna@OnMyWeigh.com</t>
  </si>
  <si>
    <t>Initial creation. Borrowed ideas for columns from Gwen/PeriotDivo from BootCampBuddies. Made several changes but kept no record of them.</t>
  </si>
  <si>
    <t>Increase the column width for BMI in the 2nd six months and corrected the formula for the first three target date calculations in the 2nd six months.</t>
  </si>
  <si>
    <t>v. 2.3</t>
  </si>
  <si>
    <t>To use this spreadsheet, first enter your goal weight in cell E4. Then enter your first weigh-in date in cell E5. Your beginning weight should be entered into cell E6. Finally, for the BMI calculations to work, enter your height (in inches) into cell E8. Once you have entered your initial data, you will not have to enter it again. Use the tabs at the bottom of your window to navigate to the worksheet labeled, "Progress Chart." This is where you will record your weekly weigh-ins. The spreadsheet will automatically add seven days between each weigh-in date and update the graphs (on their own worksheet) accordingly. It will also calculate the loss or gain for each week, the total loss or gain for the entire time, the number of pounds left to reach your goal, your target date based on the average weekly loss for the last four weigh-ins, the percentage of body weight (from your beginning weight) you intend to lose to reach your goal, the percentage of body weight you have lost so far, and finally your BMI. Your BMI is color coded (red is obese, orange is overweight and green is ideal).</t>
  </si>
  <si>
    <t>Avg. Loss</t>
  </si>
  <si>
    <t>Goal:</t>
  </si>
  <si>
    <t>Total Lost:</t>
  </si>
  <si>
    <t>Lbs left:</t>
  </si>
  <si>
    <t>Week</t>
  </si>
  <si>
    <t>Date</t>
  </si>
  <si>
    <t>Weight</t>
  </si>
  <si>
    <t>Loss/ Gain</t>
  </si>
  <si>
    <t>Total Loss</t>
  </si>
  <si>
    <t>BMI</t>
  </si>
  <si>
    <t>Target Date</t>
  </si>
  <si>
    <t>Anna's Weight Loss Progress Chart</t>
  </si>
  <si>
    <t>Goal Weight:</t>
  </si>
  <si>
    <t>This spreadsheet was created by Anna M. Adam using the formatting of another spreadsheet. The cell info was not copied. You are free to use This spreadsheet for your own purpose, but if you share it, please give Anna credit.</t>
  </si>
  <si>
    <t>First Weigh-in Date:</t>
  </si>
  <si>
    <t>Beginning Weight:</t>
  </si>
  <si>
    <t>Height (in inches):</t>
  </si>
  <si>
    <t>There is no charge for using this spreadsheet, but do let me know if you like it!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</si>
</sst>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dd\-mmm\-yy"/>
  </numFmts>
  <fonts count="23">
    <font>
      <sz val="9"/>
      <name val="Geneva"/>
      <family val="0"/>
    </font>
    <font>
      <b/>
      <sz val="9"/>
      <name val="Geneva"/>
      <family val="0"/>
    </font>
    <font>
      <i/>
      <sz val="9"/>
      <name val="Geneva"/>
      <family val="0"/>
    </font>
    <font>
      <b/>
      <i/>
      <sz val="9"/>
      <name val="Geneva"/>
      <family val="0"/>
    </font>
    <font>
      <sz val="10"/>
      <name val="Verdana"/>
      <family val="2"/>
    </font>
    <font>
      <sz val="12"/>
      <name val="Verdana"/>
      <family val="2"/>
    </font>
    <font>
      <b/>
      <sz val="10"/>
      <color indexed="39"/>
      <name val="Verdana"/>
      <family val="2"/>
    </font>
    <font>
      <sz val="10"/>
      <color indexed="39"/>
      <name val="Verdana"/>
      <family val="2"/>
    </font>
    <font>
      <b/>
      <sz val="10"/>
      <color indexed="37"/>
      <name val="Verdana"/>
      <family val="2"/>
    </font>
    <font>
      <sz val="9"/>
      <name val="Verdana"/>
      <family val="2"/>
    </font>
    <font>
      <u val="single"/>
      <sz val="9"/>
      <color indexed="12"/>
      <name val="Geneva"/>
      <family val="0"/>
    </font>
    <font>
      <u val="single"/>
      <sz val="9"/>
      <color indexed="36"/>
      <name val="Geneva"/>
      <family val="0"/>
    </font>
    <font>
      <b/>
      <sz val="9"/>
      <name val="Verdana"/>
      <family val="2"/>
    </font>
    <font>
      <b/>
      <sz val="8"/>
      <color indexed="39"/>
      <name val="Verdana"/>
      <family val="0"/>
    </font>
    <font>
      <sz val="9"/>
      <color indexed="9"/>
      <name val="Verdana"/>
      <family val="2"/>
    </font>
    <font>
      <b/>
      <sz val="16"/>
      <name val="Verdana"/>
      <family val="2"/>
    </font>
    <font>
      <u val="single"/>
      <sz val="10"/>
      <color indexed="12"/>
      <name val="Verdana"/>
      <family val="2"/>
    </font>
    <font>
      <b/>
      <sz val="9"/>
      <color indexed="20"/>
      <name val="Verdana"/>
      <family val="2"/>
    </font>
    <font>
      <b/>
      <sz val="7"/>
      <color indexed="39"/>
      <name val="Verdana"/>
      <family val="2"/>
    </font>
    <font>
      <sz val="10.75"/>
      <name val="Verdana"/>
      <family val="2"/>
    </font>
    <font>
      <sz val="12"/>
      <name val="Arial"/>
      <family val="0"/>
    </font>
    <font>
      <sz val="8"/>
      <name val="Verdana"/>
      <family val="2"/>
    </font>
    <font>
      <sz val="9"/>
      <color indexed="9"/>
      <name val="Geneva"/>
      <family val="0"/>
    </font>
  </fonts>
  <fills count="6">
    <fill>
      <patternFill/>
    </fill>
    <fill>
      <patternFill patternType="gray125"/>
    </fill>
    <fill>
      <patternFill patternType="solid">
        <fgColor indexed="26"/>
        <bgColor indexed="64"/>
      </patternFill>
    </fill>
    <fill>
      <patternFill patternType="solid">
        <fgColor indexed="46"/>
        <bgColor indexed="64"/>
      </patternFill>
    </fill>
    <fill>
      <patternFill patternType="solid">
        <fgColor indexed="31"/>
        <bgColor indexed="64"/>
      </patternFill>
    </fill>
    <fill>
      <patternFill patternType="solid">
        <fgColor indexed="31"/>
        <bgColor indexed="64"/>
      </patternFill>
    </fill>
  </fills>
  <borders count="28">
    <border>
      <left/>
      <right/>
      <top/>
      <bottom/>
      <diagonal/>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style="double"/>
    </border>
    <border>
      <left style="medium"/>
      <right style="medium"/>
      <top style="medium"/>
      <bottom style="double"/>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double"/>
    </border>
    <border>
      <left>
        <color indexed="63"/>
      </left>
      <right style="medium"/>
      <top style="medium"/>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style="thin"/>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21">
    <xf numFmtId="0" fontId="0" fillId="0" borderId="0" xfId="0" applyAlignment="1">
      <alignment/>
    </xf>
    <xf numFmtId="15" fontId="7" fillId="0" borderId="0" xfId="0" applyNumberFormat="1" applyFont="1" applyBorder="1" applyAlignment="1">
      <alignment/>
    </xf>
    <xf numFmtId="164" fontId="7" fillId="0" borderId="0" xfId="0" applyNumberFormat="1" applyFont="1" applyBorder="1" applyAlignment="1">
      <alignment/>
    </xf>
    <xf numFmtId="0" fontId="7" fillId="0" borderId="0" xfId="0" applyFont="1" applyBorder="1" applyAlignment="1">
      <alignment/>
    </xf>
    <xf numFmtId="165" fontId="8" fillId="2" borderId="0" xfId="0" applyNumberFormat="1" applyFont="1" applyFill="1" applyBorder="1" applyAlignment="1">
      <alignment/>
    </xf>
    <xf numFmtId="0" fontId="4" fillId="0" borderId="0" xfId="0" applyNumberFormat="1" applyFont="1" applyBorder="1" applyAlignment="1">
      <alignment vertical="top" wrapText="1"/>
    </xf>
    <xf numFmtId="0" fontId="0" fillId="0" borderId="0" xfId="0" applyBorder="1" applyAlignment="1">
      <alignment/>
    </xf>
    <xf numFmtId="0" fontId="4" fillId="0" borderId="0" xfId="0" applyFont="1" applyFill="1" applyBorder="1" applyAlignment="1">
      <alignment/>
    </xf>
    <xf numFmtId="15" fontId="7" fillId="0" borderId="0" xfId="0" applyNumberFormat="1" applyFont="1" applyBorder="1" applyAlignment="1" applyProtection="1">
      <alignment/>
      <protection locked="0"/>
    </xf>
    <xf numFmtId="0" fontId="8" fillId="3" borderId="0" xfId="0" applyFont="1" applyFill="1" applyBorder="1" applyAlignment="1" applyProtection="1">
      <alignment/>
      <protection locked="0"/>
    </xf>
    <xf numFmtId="166" fontId="8" fillId="3" borderId="0" xfId="0" applyNumberFormat="1" applyFont="1" applyFill="1" applyBorder="1" applyAlignment="1">
      <alignment/>
    </xf>
    <xf numFmtId="0" fontId="14" fillId="0" borderId="0" xfId="0" applyFont="1" applyAlignment="1" applyProtection="1">
      <alignment/>
      <protection hidden="1"/>
    </xf>
    <xf numFmtId="0" fontId="9" fillId="0" borderId="0" xfId="0" applyFont="1" applyAlignment="1">
      <alignment/>
    </xf>
    <xf numFmtId="0" fontId="15" fillId="0" borderId="0" xfId="0" applyFont="1" applyAlignment="1">
      <alignment/>
    </xf>
    <xf numFmtId="0" fontId="4" fillId="0" borderId="0" xfId="0" applyFont="1" applyBorder="1" applyAlignment="1">
      <alignment/>
    </xf>
    <xf numFmtId="0" fontId="0" fillId="0" borderId="0" xfId="0" applyBorder="1" applyAlignment="1">
      <alignment/>
    </xf>
    <xf numFmtId="164" fontId="4" fillId="0" borderId="0" xfId="0" applyNumberFormat="1" applyFont="1" applyBorder="1" applyAlignment="1">
      <alignment/>
    </xf>
    <xf numFmtId="0" fontId="5" fillId="0" borderId="0" xfId="0" applyFont="1" applyBorder="1" applyAlignment="1">
      <alignment/>
    </xf>
    <xf numFmtId="0" fontId="9" fillId="0" borderId="0"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xf>
    <xf numFmtId="0" fontId="9" fillId="0" borderId="0" xfId="0" applyFont="1" applyBorder="1" applyAlignment="1">
      <alignment wrapText="1"/>
    </xf>
    <xf numFmtId="0" fontId="0" fillId="0" borderId="0" xfId="0" applyBorder="1" applyAlignment="1">
      <alignment wrapText="1"/>
    </xf>
    <xf numFmtId="0" fontId="9" fillId="0" borderId="0" xfId="0" applyFont="1" applyBorder="1" applyAlignment="1">
      <alignment vertical="top" wrapText="1"/>
    </xf>
    <xf numFmtId="0" fontId="0" fillId="0" borderId="0" xfId="0" applyBorder="1" applyAlignment="1">
      <alignment vertical="top" wrapText="1"/>
    </xf>
    <xf numFmtId="0" fontId="8" fillId="0" borderId="0" xfId="0" applyFont="1" applyFill="1" applyBorder="1" applyAlignment="1">
      <alignment horizontal="right"/>
    </xf>
    <xf numFmtId="2" fontId="8" fillId="0" borderId="0" xfId="0" applyNumberFormat="1" applyFont="1" applyFill="1" applyBorder="1" applyAlignment="1" applyProtection="1">
      <alignment horizontal="center"/>
      <protection locked="0"/>
    </xf>
    <xf numFmtId="0" fontId="0" fillId="0" borderId="0" xfId="0" applyFill="1" applyBorder="1" applyAlignment="1">
      <alignment/>
    </xf>
    <xf numFmtId="0" fontId="12" fillId="4" borderId="1" xfId="0" applyFont="1" applyFill="1" applyBorder="1" applyAlignment="1">
      <alignment/>
    </xf>
    <xf numFmtId="0" fontId="12" fillId="4" borderId="0" xfId="0" applyFont="1" applyFill="1" applyBorder="1" applyAlignment="1">
      <alignment/>
    </xf>
    <xf numFmtId="166" fontId="17" fillId="4" borderId="2" xfId="0" applyNumberFormat="1" applyFont="1" applyFill="1" applyBorder="1" applyAlignment="1">
      <alignment/>
    </xf>
    <xf numFmtId="15" fontId="17" fillId="4" borderId="3" xfId="0" applyNumberFormat="1" applyFont="1" applyFill="1" applyBorder="1" applyAlignment="1">
      <alignment/>
    </xf>
    <xf numFmtId="166" fontId="17" fillId="4" borderId="3" xfId="0" applyNumberFormat="1" applyFont="1" applyFill="1" applyBorder="1" applyAlignment="1">
      <alignment/>
    </xf>
    <xf numFmtId="0" fontId="17" fillId="4" borderId="3" xfId="0" applyFont="1" applyFill="1" applyBorder="1" applyAlignment="1">
      <alignment/>
    </xf>
    <xf numFmtId="2" fontId="17" fillId="4" borderId="4" xfId="0" applyNumberFormat="1" applyFont="1" applyFill="1" applyBorder="1" applyAlignment="1">
      <alignment/>
    </xf>
    <xf numFmtId="0" fontId="7" fillId="0" borderId="5" xfId="0" applyFont="1" applyBorder="1" applyAlignment="1">
      <alignment/>
    </xf>
    <xf numFmtId="0" fontId="7" fillId="0" borderId="6" xfId="0" applyFont="1" applyBorder="1" applyAlignment="1">
      <alignment/>
    </xf>
    <xf numFmtId="15" fontId="7" fillId="0" borderId="7" xfId="0" applyNumberFormat="1" applyFont="1" applyBorder="1" applyAlignment="1">
      <alignment/>
    </xf>
    <xf numFmtId="0" fontId="8" fillId="3" borderId="7" xfId="0" applyFont="1" applyFill="1" applyBorder="1" applyAlignment="1" applyProtection="1">
      <alignment/>
      <protection locked="0"/>
    </xf>
    <xf numFmtId="0" fontId="7" fillId="0" borderId="7" xfId="0" applyFont="1" applyBorder="1" applyAlignment="1">
      <alignment/>
    </xf>
    <xf numFmtId="0" fontId="8" fillId="2" borderId="8" xfId="0" applyFont="1" applyFill="1" applyBorder="1" applyAlignment="1">
      <alignment horizontal="right"/>
    </xf>
    <xf numFmtId="0" fontId="8" fillId="2" borderId="9" xfId="0" applyFont="1" applyFill="1" applyBorder="1" applyAlignment="1">
      <alignment/>
    </xf>
    <xf numFmtId="9" fontId="8" fillId="2" borderId="10" xfId="0" applyNumberFormat="1" applyFont="1" applyFill="1" applyBorder="1" applyAlignment="1" applyProtection="1">
      <alignment horizontal="center"/>
      <protection locked="0"/>
    </xf>
    <xf numFmtId="0" fontId="8" fillId="2" borderId="5" xfId="0" applyFont="1" applyFill="1" applyBorder="1" applyAlignment="1">
      <alignment horizontal="right"/>
    </xf>
    <xf numFmtId="9" fontId="8" fillId="2" borderId="11" xfId="0" applyNumberFormat="1" applyFont="1" applyFill="1" applyBorder="1" applyAlignment="1" applyProtection="1">
      <alignment horizontal="center"/>
      <protection locked="0"/>
    </xf>
    <xf numFmtId="0" fontId="8" fillId="2" borderId="6" xfId="0" applyFont="1" applyFill="1" applyBorder="1" applyAlignment="1">
      <alignment horizontal="right"/>
    </xf>
    <xf numFmtId="165" fontId="8" fillId="2" borderId="7" xfId="0" applyNumberFormat="1" applyFont="1" applyFill="1" applyBorder="1" applyAlignment="1">
      <alignment/>
    </xf>
    <xf numFmtId="9" fontId="8" fillId="2" borderId="12" xfId="0" applyNumberFormat="1" applyFont="1" applyFill="1" applyBorder="1" applyAlignment="1" applyProtection="1">
      <alignment horizontal="center"/>
      <protection locked="0"/>
    </xf>
    <xf numFmtId="15" fontId="13" fillId="5" borderId="13" xfId="0" applyNumberFormat="1" applyFont="1" applyFill="1" applyBorder="1" applyAlignment="1">
      <alignment horizontal="center" vertical="center"/>
    </xf>
    <xf numFmtId="0" fontId="13" fillId="5" borderId="13" xfId="0" applyFont="1" applyFill="1" applyBorder="1" applyAlignment="1">
      <alignment horizontal="center" vertical="center"/>
    </xf>
    <xf numFmtId="164" fontId="13" fillId="5" borderId="13" xfId="0" applyNumberFormat="1" applyFont="1" applyFill="1" applyBorder="1" applyAlignment="1">
      <alignment horizontal="center" vertical="center" wrapText="1"/>
    </xf>
    <xf numFmtId="0" fontId="13" fillId="5" borderId="14" xfId="0" applyFont="1" applyFill="1" applyBorder="1" applyAlignment="1">
      <alignment horizontal="center" vertical="center"/>
    </xf>
    <xf numFmtId="0" fontId="7" fillId="5" borderId="15" xfId="0" applyFont="1" applyFill="1" applyBorder="1" applyAlignment="1">
      <alignment/>
    </xf>
    <xf numFmtId="0" fontId="7" fillId="5" borderId="16" xfId="0" applyFont="1" applyFill="1" applyBorder="1" applyAlignment="1">
      <alignment/>
    </xf>
    <xf numFmtId="0" fontId="18" fillId="5" borderId="17" xfId="0" applyFont="1" applyFill="1" applyBorder="1" applyAlignment="1">
      <alignment horizontal="center" vertical="center"/>
    </xf>
    <xf numFmtId="0" fontId="18" fillId="5" borderId="13" xfId="0" applyFont="1" applyFill="1" applyBorder="1" applyAlignment="1">
      <alignment horizontal="center" vertical="center"/>
    </xf>
    <xf numFmtId="166" fontId="7" fillId="0" borderId="0" xfId="0" applyNumberFormat="1" applyFont="1" applyBorder="1" applyAlignment="1">
      <alignment/>
    </xf>
    <xf numFmtId="166" fontId="7" fillId="0" borderId="7" xfId="0" applyNumberFormat="1" applyFont="1" applyBorder="1" applyAlignment="1">
      <alignment/>
    </xf>
    <xf numFmtId="166" fontId="4" fillId="0" borderId="0" xfId="0" applyNumberFormat="1" applyFont="1" applyBorder="1" applyAlignment="1">
      <alignment/>
    </xf>
    <xf numFmtId="166" fontId="13" fillId="5" borderId="13" xfId="0" applyNumberFormat="1" applyFont="1" applyFill="1" applyBorder="1" applyAlignment="1">
      <alignment horizontal="center" vertical="center" wrapText="1"/>
    </xf>
    <xf numFmtId="166" fontId="0" fillId="0" borderId="0" xfId="0" applyNumberFormat="1" applyBorder="1" applyAlignment="1">
      <alignment/>
    </xf>
    <xf numFmtId="166" fontId="13" fillId="5" borderId="18" xfId="0" applyNumberFormat="1" applyFont="1" applyFill="1" applyBorder="1" applyAlignment="1">
      <alignment horizontal="center" vertical="center" wrapText="1"/>
    </xf>
    <xf numFmtId="166" fontId="7" fillId="0" borderId="11" xfId="0" applyNumberFormat="1" applyFont="1" applyBorder="1" applyAlignment="1">
      <alignment/>
    </xf>
    <xf numFmtId="166" fontId="7" fillId="0" borderId="12" xfId="0" applyNumberFormat="1" applyFont="1" applyBorder="1" applyAlignment="1">
      <alignment/>
    </xf>
    <xf numFmtId="0" fontId="21" fillId="0" borderId="0" xfId="0" applyFont="1" applyAlignment="1">
      <alignment/>
    </xf>
    <xf numFmtId="164" fontId="7" fillId="0" borderId="7" xfId="0" applyNumberFormat="1" applyFont="1" applyBorder="1" applyAlignment="1">
      <alignment/>
    </xf>
    <xf numFmtId="0" fontId="9" fillId="0" borderId="1" xfId="0" applyFont="1" applyBorder="1" applyAlignment="1">
      <alignment/>
    </xf>
    <xf numFmtId="0" fontId="9" fillId="0" borderId="0" xfId="0" applyFont="1" applyBorder="1" applyAlignment="1">
      <alignment/>
    </xf>
    <xf numFmtId="0" fontId="9" fillId="0" borderId="3" xfId="0" applyFont="1" applyBorder="1" applyAlignment="1">
      <alignment/>
    </xf>
    <xf numFmtId="0" fontId="12" fillId="0" borderId="1" xfId="0" applyFont="1" applyBorder="1" applyAlignment="1">
      <alignment/>
    </xf>
    <xf numFmtId="0" fontId="9" fillId="0" borderId="19" xfId="0" applyFont="1" applyBorder="1" applyAlignment="1">
      <alignment/>
    </xf>
    <xf numFmtId="0" fontId="9" fillId="0" borderId="20" xfId="0" applyFont="1" applyBorder="1" applyAlignment="1">
      <alignment/>
    </xf>
    <xf numFmtId="0" fontId="9" fillId="0" borderId="21" xfId="0" applyFont="1" applyBorder="1" applyAlignment="1">
      <alignment/>
    </xf>
    <xf numFmtId="0" fontId="0" fillId="0" borderId="0" xfId="0" applyAlignment="1">
      <alignment vertical="top" wrapText="1"/>
    </xf>
    <xf numFmtId="0" fontId="12" fillId="0" borderId="1" xfId="0" applyFont="1" applyBorder="1" applyAlignment="1">
      <alignment/>
    </xf>
    <xf numFmtId="0" fontId="12" fillId="0" borderId="0" xfId="0" applyFont="1" applyBorder="1" applyAlignment="1">
      <alignment/>
    </xf>
    <xf numFmtId="164" fontId="7" fillId="0" borderId="0" xfId="0" applyNumberFormat="1" applyFont="1" applyBorder="1" applyAlignment="1">
      <alignment horizontal="center"/>
    </xf>
    <xf numFmtId="15" fontId="7" fillId="0" borderId="0" xfId="0" applyNumberFormat="1" applyFont="1" applyBorder="1" applyAlignment="1">
      <alignment horizontal="center"/>
    </xf>
    <xf numFmtId="15" fontId="7" fillId="0" borderId="7" xfId="0" applyNumberFormat="1" applyFont="1" applyBorder="1" applyAlignment="1">
      <alignment horizontal="center"/>
    </xf>
    <xf numFmtId="166" fontId="22" fillId="0" borderId="0" xfId="0" applyNumberFormat="1" applyFont="1" applyBorder="1" applyAlignment="1">
      <alignment/>
    </xf>
    <xf numFmtId="0" fontId="0" fillId="0" borderId="22" xfId="0" applyBorder="1" applyAlignment="1">
      <alignment wrapText="1"/>
    </xf>
    <xf numFmtId="0" fontId="0" fillId="0" borderId="2" xfId="0" applyBorder="1" applyAlignment="1">
      <alignment/>
    </xf>
    <xf numFmtId="15" fontId="12" fillId="0" borderId="0" xfId="0" applyNumberFormat="1" applyFont="1" applyBorder="1" applyAlignment="1">
      <alignment horizontal="right" wrapText="1"/>
    </xf>
    <xf numFmtId="0" fontId="0" fillId="0" borderId="3" xfId="0" applyBorder="1" applyAlignment="1">
      <alignment/>
    </xf>
    <xf numFmtId="15" fontId="12" fillId="0" borderId="0" xfId="0" applyNumberFormat="1" applyFont="1" applyBorder="1" applyAlignment="1">
      <alignment horizontal="right"/>
    </xf>
    <xf numFmtId="0" fontId="9" fillId="0" borderId="1" xfId="0" applyFont="1" applyBorder="1" applyAlignment="1">
      <alignment wrapText="1"/>
    </xf>
    <xf numFmtId="0" fontId="0" fillId="0" borderId="0" xfId="0" applyAlignment="1">
      <alignment/>
    </xf>
    <xf numFmtId="0" fontId="0" fillId="0" borderId="1" xfId="0" applyBorder="1" applyAlignment="1">
      <alignment/>
    </xf>
    <xf numFmtId="15" fontId="12" fillId="0" borderId="23" xfId="0" applyNumberFormat="1" applyFont="1" applyBorder="1" applyAlignment="1">
      <alignment horizontal="right" wrapText="1"/>
    </xf>
    <xf numFmtId="15" fontId="1" fillId="0" borderId="24" xfId="0" applyNumberFormat="1" applyFont="1" applyBorder="1" applyAlignment="1">
      <alignment horizontal="right" wrapText="1"/>
    </xf>
    <xf numFmtId="0" fontId="0" fillId="0" borderId="0" xfId="0" applyAlignment="1">
      <alignment wrapText="1"/>
    </xf>
    <xf numFmtId="0" fontId="0" fillId="0" borderId="3" xfId="0" applyBorder="1" applyAlignment="1">
      <alignment wrapText="1"/>
    </xf>
    <xf numFmtId="0" fontId="0" fillId="0" borderId="1" xfId="0" applyBorder="1" applyAlignment="1">
      <alignment wrapText="1"/>
    </xf>
    <xf numFmtId="15" fontId="12" fillId="0" borderId="0" xfId="0" applyNumberFormat="1" applyFont="1" applyBorder="1" applyAlignment="1">
      <alignment/>
    </xf>
    <xf numFmtId="0" fontId="0" fillId="0" borderId="3" xfId="0" applyBorder="1" applyAlignment="1">
      <alignment/>
    </xf>
    <xf numFmtId="0" fontId="0" fillId="0" borderId="25" xfId="0" applyBorder="1" applyAlignment="1">
      <alignment/>
    </xf>
    <xf numFmtId="0" fontId="0" fillId="0" borderId="26" xfId="0" applyBorder="1" applyAlignment="1">
      <alignment/>
    </xf>
    <xf numFmtId="0" fontId="0" fillId="0" borderId="4" xfId="0" applyBorder="1" applyAlignment="1">
      <alignment/>
    </xf>
    <xf numFmtId="0" fontId="12" fillId="4" borderId="1" xfId="0" applyFont="1" applyFill="1" applyBorder="1" applyAlignment="1">
      <alignment horizontal="right" vertical="center"/>
    </xf>
    <xf numFmtId="0" fontId="12" fillId="4" borderId="0" xfId="0" applyFont="1" applyFill="1" applyBorder="1" applyAlignment="1">
      <alignment horizontal="right" vertical="center"/>
    </xf>
    <xf numFmtId="0" fontId="6" fillId="0" borderId="27" xfId="0" applyFont="1" applyBorder="1" applyAlignment="1">
      <alignment vertical="center" wrapText="1"/>
    </xf>
    <xf numFmtId="0" fontId="0" fillId="0" borderId="0" xfId="0" applyBorder="1" applyAlignment="1">
      <alignment wrapText="1"/>
    </xf>
    <xf numFmtId="0" fontId="16" fillId="0" borderId="1" xfId="20" applyFont="1" applyBorder="1" applyAlignment="1">
      <alignment vertical="center" wrapText="1"/>
    </xf>
    <xf numFmtId="0" fontId="4" fillId="0" borderId="0" xfId="0" applyFont="1" applyBorder="1" applyAlignment="1">
      <alignment wrapText="1"/>
    </xf>
    <xf numFmtId="0" fontId="16" fillId="0" borderId="25" xfId="20" applyFont="1" applyBorder="1" applyAlignment="1">
      <alignment vertical="center" wrapText="1"/>
    </xf>
    <xf numFmtId="0" fontId="4" fillId="0" borderId="26" xfId="0" applyFont="1" applyBorder="1" applyAlignment="1">
      <alignment wrapText="1"/>
    </xf>
    <xf numFmtId="0" fontId="0" fillId="0" borderId="4" xfId="0" applyBorder="1" applyAlignment="1">
      <alignment wrapText="1"/>
    </xf>
    <xf numFmtId="15" fontId="1" fillId="0" borderId="3" xfId="0" applyNumberFormat="1" applyFont="1" applyBorder="1" applyAlignment="1">
      <alignment horizontal="right" wrapText="1"/>
    </xf>
    <xf numFmtId="0" fontId="12" fillId="4" borderId="27" xfId="0" applyFont="1" applyFill="1" applyBorder="1" applyAlignment="1">
      <alignment horizontal="right" vertical="center"/>
    </xf>
    <xf numFmtId="0" fontId="12" fillId="4" borderId="22" xfId="0" applyFont="1" applyFill="1" applyBorder="1" applyAlignment="1">
      <alignment horizontal="right" vertical="center"/>
    </xf>
    <xf numFmtId="0" fontId="12" fillId="4" borderId="25" xfId="0" applyFont="1" applyFill="1" applyBorder="1" applyAlignment="1">
      <alignment horizontal="right" vertical="center"/>
    </xf>
    <xf numFmtId="0" fontId="12" fillId="4" borderId="26" xfId="0" applyFont="1" applyFill="1" applyBorder="1" applyAlignment="1">
      <alignment horizontal="right" vertical="center"/>
    </xf>
    <xf numFmtId="0" fontId="4" fillId="0" borderId="8" xfId="0" applyFont="1" applyBorder="1" applyAlignment="1">
      <alignment horizontal="left" vertical="center" wrapText="1"/>
    </xf>
    <xf numFmtId="0" fontId="0" fillId="0" borderId="9" xfId="0" applyBorder="1" applyAlignment="1">
      <alignment/>
    </xf>
    <xf numFmtId="0" fontId="0" fillId="0" borderId="10" xfId="0" applyBorder="1" applyAlignment="1">
      <alignment/>
    </xf>
    <xf numFmtId="0" fontId="0" fillId="0" borderId="5" xfId="0" applyBorder="1" applyAlignment="1">
      <alignment/>
    </xf>
    <xf numFmtId="0" fontId="0" fillId="0" borderId="0" xfId="0" applyBorder="1" applyAlignment="1">
      <alignment/>
    </xf>
    <xf numFmtId="0" fontId="0" fillId="0" borderId="11" xfId="0" applyBorder="1" applyAlignment="1">
      <alignment/>
    </xf>
    <xf numFmtId="0" fontId="0" fillId="0" borderId="9" xfId="0" applyBorder="1" applyAlignment="1">
      <alignment horizontal="left" vertical="center" wrapText="1"/>
    </xf>
    <xf numFmtId="0" fontId="0" fillId="0" borderId="0" xfId="0" applyAlignment="1">
      <alignment horizontal="left" vertical="center"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5">
    <dxf>
      <font>
        <color rgb="FFFF0000"/>
      </font>
      <border/>
    </dxf>
    <dxf>
      <font>
        <color rgb="FFFF9900"/>
      </font>
      <border/>
    </dxf>
    <dxf>
      <font>
        <color rgb="FF339966"/>
      </font>
      <border/>
    </dxf>
    <dxf>
      <font>
        <b/>
        <i val="0"/>
        <u val="double"/>
        <color rgb="FFFFFFFF"/>
      </font>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t>Weight Loss Progress</a:t>
            </a:r>
          </a:p>
        </c:rich>
      </c:tx>
      <c:layout/>
      <c:spPr>
        <a:noFill/>
        <a:ln>
          <a:noFill/>
        </a:ln>
      </c:spPr>
    </c:title>
    <c:plotArea>
      <c:layout/>
      <c:lineChart>
        <c:grouping val="standard"/>
        <c:varyColors val="0"/>
        <c:ser>
          <c:idx val="0"/>
          <c:order val="0"/>
          <c:tx>
            <c:strRef>
              <c:f>'Progress Chart'!$C$4</c:f>
              <c:strCache>
                <c:ptCount val="1"/>
                <c:pt idx="0">
                  <c:v>Weight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('Progress Chart'!$B$5:$B$30,'Progress Chart'!$K$5:$K$30)</c:f>
              <c:strCache>
                <c:ptCount val="52"/>
                <c:pt idx="0">
                  <c:v>0</c:v>
                </c:pt>
                <c:pt idx="1">
                  <c:v>7</c:v>
                </c:pt>
                <c:pt idx="2">
                  <c:v>14</c:v>
                </c:pt>
                <c:pt idx="3">
                  <c:v>21</c:v>
                </c:pt>
                <c:pt idx="4">
                  <c:v>28</c:v>
                </c:pt>
                <c:pt idx="5">
                  <c:v>35</c:v>
                </c:pt>
                <c:pt idx="6">
                  <c:v>42</c:v>
                </c:pt>
                <c:pt idx="7">
                  <c:v>49</c:v>
                </c:pt>
                <c:pt idx="8">
                  <c:v>56</c:v>
                </c:pt>
                <c:pt idx="9">
                  <c:v>63</c:v>
                </c:pt>
                <c:pt idx="10">
                  <c:v>70</c:v>
                </c:pt>
                <c:pt idx="11">
                  <c:v>77</c:v>
                </c:pt>
                <c:pt idx="12">
                  <c:v>84</c:v>
                </c:pt>
                <c:pt idx="13">
                  <c:v>91</c:v>
                </c:pt>
                <c:pt idx="14">
                  <c:v>98</c:v>
                </c:pt>
                <c:pt idx="15">
                  <c:v>105</c:v>
                </c:pt>
                <c:pt idx="16">
                  <c:v>112</c:v>
                </c:pt>
                <c:pt idx="17">
                  <c:v>119</c:v>
                </c:pt>
                <c:pt idx="18">
                  <c:v>126</c:v>
                </c:pt>
                <c:pt idx="19">
                  <c:v>133</c:v>
                </c:pt>
                <c:pt idx="20">
                  <c:v>140</c:v>
                </c:pt>
                <c:pt idx="21">
                  <c:v>147</c:v>
                </c:pt>
                <c:pt idx="22">
                  <c:v>154</c:v>
                </c:pt>
                <c:pt idx="23">
                  <c:v>161</c:v>
                </c:pt>
                <c:pt idx="24">
                  <c:v>168</c:v>
                </c:pt>
                <c:pt idx="25">
                  <c:v>175</c:v>
                </c:pt>
                <c:pt idx="26">
                  <c:v>182</c:v>
                </c:pt>
                <c:pt idx="27">
                  <c:v>189</c:v>
                </c:pt>
                <c:pt idx="28">
                  <c:v>196</c:v>
                </c:pt>
                <c:pt idx="29">
                  <c:v>203</c:v>
                </c:pt>
                <c:pt idx="30">
                  <c:v>210</c:v>
                </c:pt>
                <c:pt idx="31">
                  <c:v>217</c:v>
                </c:pt>
                <c:pt idx="32">
                  <c:v>224</c:v>
                </c:pt>
                <c:pt idx="33">
                  <c:v>231</c:v>
                </c:pt>
                <c:pt idx="34">
                  <c:v>238</c:v>
                </c:pt>
                <c:pt idx="35">
                  <c:v>245</c:v>
                </c:pt>
                <c:pt idx="36">
                  <c:v>252</c:v>
                </c:pt>
                <c:pt idx="37">
                  <c:v>259</c:v>
                </c:pt>
                <c:pt idx="38">
                  <c:v>266</c:v>
                </c:pt>
                <c:pt idx="39">
                  <c:v>273</c:v>
                </c:pt>
                <c:pt idx="40">
                  <c:v>280</c:v>
                </c:pt>
                <c:pt idx="41">
                  <c:v>287</c:v>
                </c:pt>
                <c:pt idx="42">
                  <c:v>294</c:v>
                </c:pt>
                <c:pt idx="43">
                  <c:v>301</c:v>
                </c:pt>
                <c:pt idx="44">
                  <c:v>308</c:v>
                </c:pt>
                <c:pt idx="45">
                  <c:v>315</c:v>
                </c:pt>
                <c:pt idx="46">
                  <c:v>322</c:v>
                </c:pt>
                <c:pt idx="47">
                  <c:v>329</c:v>
                </c:pt>
                <c:pt idx="48">
                  <c:v>336</c:v>
                </c:pt>
                <c:pt idx="49">
                  <c:v>343</c:v>
                </c:pt>
                <c:pt idx="50">
                  <c:v>350</c:v>
                </c:pt>
                <c:pt idx="51">
                  <c:v>357</c:v>
                </c:pt>
              </c:strCache>
            </c:strRef>
          </c:cat>
          <c:val>
            <c:numRef>
              <c:f>('Progress Chart'!$C$5:$C$30,'Progress Chart'!$L$5:$L$30)</c:f>
              <c:numCache>
                <c:ptCount val="52"/>
                <c:pt idx="0">
                  <c:v>0</c:v>
                </c:pt>
              </c:numCache>
            </c:numRef>
          </c:val>
          <c:smooth val="0"/>
        </c:ser>
        <c:axId val="5630293"/>
        <c:axId val="7448902"/>
      </c:lineChart>
      <c:dateAx>
        <c:axId val="5630293"/>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pPr>
          </a:p>
        </c:txPr>
        <c:crossAx val="7448902"/>
        <c:crosses val="autoZero"/>
        <c:auto val="0"/>
        <c:baseTimeUnit val="days"/>
        <c:majorUnit val="14"/>
        <c:majorTimeUnit val="days"/>
        <c:minorUnit val="7"/>
        <c:minorTimeUnit val="days"/>
        <c:noMultiLvlLbl val="0"/>
      </c:dateAx>
      <c:valAx>
        <c:axId val="7448902"/>
        <c:scaling>
          <c:orientation val="minMax"/>
          <c:max val="220"/>
          <c:min val="135"/>
        </c:scaling>
        <c:axPos val="l"/>
        <c:majorGridlines/>
        <c:delete val="0"/>
        <c:numFmt formatCode="General" sourceLinked="1"/>
        <c:majorTickMark val="out"/>
        <c:minorTickMark val="none"/>
        <c:tickLblPos val="nextTo"/>
        <c:txPr>
          <a:bodyPr/>
          <a:lstStyle/>
          <a:p>
            <a:pPr>
              <a:defRPr lang="en-US" cap="none" sz="800" b="0" i="0" u="none" baseline="0"/>
            </a:pPr>
          </a:p>
        </c:txPr>
        <c:crossAx val="5630293"/>
        <c:crossesAt val="1"/>
        <c:crossBetween val="between"/>
        <c:dispUnits/>
        <c:majorUnit val="10"/>
      </c:valAx>
      <c:spPr>
        <a:solidFill>
          <a:srgbClr val="FFFFCC"/>
        </a:solidFill>
        <a:ln w="12700">
          <a:solidFill>
            <a:srgbClr val="808080"/>
          </a:solidFill>
        </a:ln>
      </c:spPr>
    </c:plotArea>
    <c:legend>
      <c:legendPos val="r"/>
      <c:legendEntry>
        <c:idx val="0"/>
        <c:txPr>
          <a:bodyPr vert="horz" rot="0"/>
          <a:lstStyle/>
          <a:p>
            <a:pPr>
              <a:defRPr lang="en-US" cap="none" sz="900" b="0" i="0" u="none" baseline="0"/>
            </a:pPr>
          </a:p>
        </c:txPr>
      </c:legendEntry>
      <c:layout/>
      <c:overlay val="0"/>
    </c:legend>
    <c:plotVisOnly val="1"/>
    <c:dispBlanksAs val="gap"/>
    <c:showDLblsOverMax val="0"/>
  </c:chart>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7</xdr:col>
      <xdr:colOff>0</xdr:colOff>
      <xdr:row>28</xdr:row>
      <xdr:rowOff>9525</xdr:rowOff>
    </xdr:to>
    <xdr:graphicFrame>
      <xdr:nvGraphicFramePr>
        <xdr:cNvPr id="1" name="Chart 3"/>
        <xdr:cNvGraphicFramePr/>
      </xdr:nvGraphicFramePr>
      <xdr:xfrm>
        <a:off x="28575" y="28575"/>
        <a:ext cx="6105525" cy="4362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ekgirl@OnMyWeigh.com" TargetMode="External" /><Relationship Id="rId2" Type="http://schemas.openxmlformats.org/officeDocument/2006/relationships/hyperlink" Target="http://www.onmyweigh.com/" TargetMode="Externa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64"/>
  <sheetViews>
    <sheetView tabSelected="1" workbookViewId="0" topLeftCell="A1">
      <selection activeCell="E4" sqref="E4"/>
    </sheetView>
  </sheetViews>
  <sheetFormatPr defaultColWidth="11.00390625" defaultRowHeight="12"/>
  <cols>
    <col min="1" max="1" width="11.125" style="12" customWidth="1"/>
    <col min="2" max="2" width="5.125" style="12" customWidth="1"/>
    <col min="3" max="4" width="9.125" style="12" customWidth="1"/>
    <col min="5" max="5" width="12.50390625" style="12" customWidth="1"/>
    <col min="6" max="16384" width="9.125" style="12" customWidth="1"/>
  </cols>
  <sheetData>
    <row r="1" ht="12">
      <c r="A1" s="11" t="s">
        <v>33</v>
      </c>
    </row>
    <row r="2" ht="19.5">
      <c r="B2" s="13" t="s">
        <v>31</v>
      </c>
    </row>
    <row r="3" ht="12">
      <c r="H3" s="64" t="s">
        <v>4</v>
      </c>
    </row>
    <row r="4" spans="2:5" ht="12" customHeight="1">
      <c r="B4" s="108" t="s">
        <v>32</v>
      </c>
      <c r="C4" s="109"/>
      <c r="D4" s="109"/>
      <c r="E4" s="30"/>
    </row>
    <row r="5" spans="2:5" ht="12">
      <c r="B5" s="98" t="s">
        <v>34</v>
      </c>
      <c r="C5" s="99"/>
      <c r="D5" s="99"/>
      <c r="E5" s="31"/>
    </row>
    <row r="6" spans="2:5" ht="12">
      <c r="B6" s="98" t="s">
        <v>35</v>
      </c>
      <c r="C6" s="99"/>
      <c r="D6" s="99"/>
      <c r="E6" s="32"/>
    </row>
    <row r="7" spans="2:5" ht="12">
      <c r="B7" s="28"/>
      <c r="C7" s="29"/>
      <c r="D7" s="29"/>
      <c r="E7" s="33"/>
    </row>
    <row r="8" spans="2:5" ht="12">
      <c r="B8" s="110" t="s">
        <v>36</v>
      </c>
      <c r="C8" s="111"/>
      <c r="D8" s="111"/>
      <c r="E8" s="34"/>
    </row>
    <row r="9" ht="12.75" thickBot="1"/>
    <row r="10" spans="2:8" ht="12">
      <c r="B10" s="112" t="s">
        <v>19</v>
      </c>
      <c r="C10" s="113"/>
      <c r="D10" s="113"/>
      <c r="E10" s="113"/>
      <c r="F10" s="113"/>
      <c r="G10" s="113"/>
      <c r="H10" s="114"/>
    </row>
    <row r="11" spans="2:8" ht="12">
      <c r="B11" s="115"/>
      <c r="C11" s="116"/>
      <c r="D11" s="116"/>
      <c r="E11" s="116"/>
      <c r="F11" s="116"/>
      <c r="G11" s="116"/>
      <c r="H11" s="117"/>
    </row>
    <row r="12" spans="2:8" ht="12">
      <c r="B12" s="115"/>
      <c r="C12" s="116"/>
      <c r="D12" s="116"/>
      <c r="E12" s="116"/>
      <c r="F12" s="116"/>
      <c r="G12" s="116"/>
      <c r="H12" s="117"/>
    </row>
    <row r="13" spans="2:8" ht="12">
      <c r="B13" s="115"/>
      <c r="C13" s="116"/>
      <c r="D13" s="116"/>
      <c r="E13" s="116"/>
      <c r="F13" s="116"/>
      <c r="G13" s="116"/>
      <c r="H13" s="117"/>
    </row>
    <row r="14" spans="2:8" ht="12">
      <c r="B14" s="115"/>
      <c r="C14" s="116"/>
      <c r="D14" s="116"/>
      <c r="E14" s="116"/>
      <c r="F14" s="116"/>
      <c r="G14" s="116"/>
      <c r="H14" s="117"/>
    </row>
    <row r="15" spans="2:8" ht="12">
      <c r="B15" s="115"/>
      <c r="C15" s="116"/>
      <c r="D15" s="116"/>
      <c r="E15" s="116"/>
      <c r="F15" s="116"/>
      <c r="G15" s="116"/>
      <c r="H15" s="117"/>
    </row>
    <row r="16" spans="2:8" ht="12">
      <c r="B16" s="115"/>
      <c r="C16" s="116"/>
      <c r="D16" s="116"/>
      <c r="E16" s="116"/>
      <c r="F16" s="116"/>
      <c r="G16" s="116"/>
      <c r="H16" s="117"/>
    </row>
    <row r="17" spans="2:8" ht="12">
      <c r="B17" s="115"/>
      <c r="C17" s="116"/>
      <c r="D17" s="116"/>
      <c r="E17" s="116"/>
      <c r="F17" s="116"/>
      <c r="G17" s="116"/>
      <c r="H17" s="117"/>
    </row>
    <row r="18" spans="2:8" ht="12">
      <c r="B18" s="115"/>
      <c r="C18" s="116"/>
      <c r="D18" s="116"/>
      <c r="E18" s="116"/>
      <c r="F18" s="116"/>
      <c r="G18" s="116"/>
      <c r="H18" s="117"/>
    </row>
    <row r="19" spans="2:8" ht="12">
      <c r="B19" s="115"/>
      <c r="C19" s="116"/>
      <c r="D19" s="116"/>
      <c r="E19" s="116"/>
      <c r="F19" s="116"/>
      <c r="G19" s="116"/>
      <c r="H19" s="117"/>
    </row>
    <row r="20" spans="2:8" ht="12">
      <c r="B20" s="115"/>
      <c r="C20" s="116"/>
      <c r="D20" s="116"/>
      <c r="E20" s="116"/>
      <c r="F20" s="116"/>
      <c r="G20" s="116"/>
      <c r="H20" s="117"/>
    </row>
    <row r="21" spans="2:8" ht="12">
      <c r="B21" s="115"/>
      <c r="C21" s="116"/>
      <c r="D21" s="116"/>
      <c r="E21" s="116"/>
      <c r="F21" s="116"/>
      <c r="G21" s="116"/>
      <c r="H21" s="117"/>
    </row>
    <row r="22" spans="2:8" ht="12">
      <c r="B22" s="115"/>
      <c r="C22" s="116"/>
      <c r="D22" s="116"/>
      <c r="E22" s="116"/>
      <c r="F22" s="116"/>
      <c r="G22" s="116"/>
      <c r="H22" s="117"/>
    </row>
    <row r="23" spans="2:8" ht="12">
      <c r="B23" s="115"/>
      <c r="C23" s="116"/>
      <c r="D23" s="116"/>
      <c r="E23" s="116"/>
      <c r="F23" s="116"/>
      <c r="G23" s="116"/>
      <c r="H23" s="117"/>
    </row>
    <row r="24" spans="2:8" ht="12">
      <c r="B24" s="115"/>
      <c r="C24" s="116"/>
      <c r="D24" s="116"/>
      <c r="E24" s="116"/>
      <c r="F24" s="116"/>
      <c r="G24" s="116"/>
      <c r="H24" s="117"/>
    </row>
    <row r="25" spans="2:8" ht="12">
      <c r="B25" s="115"/>
      <c r="C25" s="116"/>
      <c r="D25" s="116"/>
      <c r="E25" s="116"/>
      <c r="F25" s="116"/>
      <c r="G25" s="116"/>
      <c r="H25" s="117"/>
    </row>
    <row r="26" spans="2:8" ht="12">
      <c r="B26" s="115"/>
      <c r="C26" s="116"/>
      <c r="D26" s="116"/>
      <c r="E26" s="116"/>
      <c r="F26" s="116"/>
      <c r="G26" s="116"/>
      <c r="H26" s="117"/>
    </row>
    <row r="27" spans="2:8" ht="12">
      <c r="B27" s="115"/>
      <c r="C27" s="116"/>
      <c r="D27" s="116"/>
      <c r="E27" s="116"/>
      <c r="F27" s="116"/>
      <c r="G27" s="116"/>
      <c r="H27" s="117"/>
    </row>
    <row r="28" spans="2:8" ht="12" customHeight="1">
      <c r="B28" s="115"/>
      <c r="C28" s="116"/>
      <c r="D28" s="116"/>
      <c r="E28" s="116"/>
      <c r="F28" s="116"/>
      <c r="G28" s="116"/>
      <c r="H28" s="117"/>
    </row>
    <row r="29" spans="2:8" ht="12">
      <c r="B29" s="115"/>
      <c r="C29" s="116"/>
      <c r="D29" s="116"/>
      <c r="E29" s="116"/>
      <c r="F29" s="116"/>
      <c r="G29" s="116"/>
      <c r="H29" s="117"/>
    </row>
    <row r="30" spans="2:8" ht="12">
      <c r="B30" s="115"/>
      <c r="C30" s="116"/>
      <c r="D30" s="116"/>
      <c r="E30" s="116"/>
      <c r="F30" s="116"/>
      <c r="G30" s="116"/>
      <c r="H30" s="117"/>
    </row>
    <row r="31" spans="2:8" ht="12">
      <c r="B31" s="100" t="s">
        <v>37</v>
      </c>
      <c r="C31" s="80"/>
      <c r="D31" s="80"/>
      <c r="E31" s="80"/>
      <c r="F31" s="80"/>
      <c r="G31" s="80"/>
      <c r="H31" s="81"/>
    </row>
    <row r="32" spans="2:8" ht="12">
      <c r="B32" s="92"/>
      <c r="C32" s="101"/>
      <c r="D32" s="101"/>
      <c r="E32" s="101"/>
      <c r="F32" s="101"/>
      <c r="G32" s="101"/>
      <c r="H32" s="94"/>
    </row>
    <row r="33" spans="2:8" ht="12.75">
      <c r="B33" s="102" t="s">
        <v>15</v>
      </c>
      <c r="C33" s="103"/>
      <c r="D33" s="103"/>
      <c r="E33" s="103"/>
      <c r="F33" s="103"/>
      <c r="G33" s="103"/>
      <c r="H33" s="91"/>
    </row>
    <row r="34" spans="2:8" ht="12.75">
      <c r="B34" s="104" t="s">
        <v>0</v>
      </c>
      <c r="C34" s="105"/>
      <c r="D34" s="105"/>
      <c r="E34" s="105"/>
      <c r="F34" s="105"/>
      <c r="G34" s="105"/>
      <c r="H34" s="106"/>
    </row>
    <row r="37" spans="2:8" ht="12.75" thickBot="1">
      <c r="B37" s="70" t="s">
        <v>2</v>
      </c>
      <c r="C37" s="71"/>
      <c r="D37" s="71"/>
      <c r="E37" s="71"/>
      <c r="F37" s="71"/>
      <c r="G37" s="71"/>
      <c r="H37" s="72"/>
    </row>
    <row r="38" spans="2:8" ht="13.5" thickTop="1">
      <c r="B38" s="74" t="s">
        <v>7</v>
      </c>
      <c r="C38" s="75"/>
      <c r="D38" s="75"/>
      <c r="E38" s="75"/>
      <c r="F38" s="75"/>
      <c r="G38" s="88">
        <v>37007</v>
      </c>
      <c r="H38" s="89"/>
    </row>
    <row r="39" spans="2:8" ht="11.25" customHeight="1">
      <c r="B39" s="85" t="s">
        <v>8</v>
      </c>
      <c r="C39" s="90"/>
      <c r="D39" s="90"/>
      <c r="E39" s="90"/>
      <c r="F39" s="90"/>
      <c r="G39" s="90"/>
      <c r="H39" s="91"/>
    </row>
    <row r="40" spans="2:8" ht="11.25" customHeight="1">
      <c r="B40" s="92"/>
      <c r="C40" s="90"/>
      <c r="D40" s="90"/>
      <c r="E40" s="90"/>
      <c r="F40" s="90"/>
      <c r="G40" s="90"/>
      <c r="H40" s="91"/>
    </row>
    <row r="41" spans="2:8" ht="11.25" customHeight="1">
      <c r="B41" s="92"/>
      <c r="C41" s="90"/>
      <c r="D41" s="90"/>
      <c r="E41" s="90"/>
      <c r="F41" s="90"/>
      <c r="G41" s="90"/>
      <c r="H41" s="91"/>
    </row>
    <row r="42" spans="2:8" ht="11.25" customHeight="1">
      <c r="B42" s="92"/>
      <c r="C42" s="90"/>
      <c r="D42" s="90"/>
      <c r="E42" s="90"/>
      <c r="F42" s="90"/>
      <c r="G42" s="90"/>
      <c r="H42" s="91"/>
    </row>
    <row r="43" spans="2:8" ht="12.75">
      <c r="B43" s="74" t="s">
        <v>18</v>
      </c>
      <c r="C43" s="75"/>
      <c r="D43" s="75"/>
      <c r="E43" s="75"/>
      <c r="F43" s="75"/>
      <c r="G43" s="82">
        <v>37006</v>
      </c>
      <c r="H43" s="107"/>
    </row>
    <row r="44" spans="2:8" ht="12" customHeight="1">
      <c r="B44" s="85" t="s">
        <v>17</v>
      </c>
      <c r="C44" s="90"/>
      <c r="D44" s="90"/>
      <c r="E44" s="90"/>
      <c r="F44" s="90"/>
      <c r="G44" s="90"/>
      <c r="H44" s="91"/>
    </row>
    <row r="45" spans="2:8" ht="12" customHeight="1">
      <c r="B45" s="92"/>
      <c r="C45" s="90"/>
      <c r="D45" s="90"/>
      <c r="E45" s="90"/>
      <c r="F45" s="90"/>
      <c r="G45" s="90"/>
      <c r="H45" s="91"/>
    </row>
    <row r="46" spans="2:8" ht="12.75" customHeight="1">
      <c r="B46" s="66"/>
      <c r="C46" s="67"/>
      <c r="D46" s="67"/>
      <c r="E46" s="67"/>
      <c r="F46" s="67"/>
      <c r="G46" s="67"/>
      <c r="H46" s="68"/>
    </row>
    <row r="47" spans="2:8" ht="12.75" customHeight="1">
      <c r="B47" s="69" t="s">
        <v>3</v>
      </c>
      <c r="C47" s="67"/>
      <c r="D47" s="67"/>
      <c r="E47" s="67"/>
      <c r="F47" s="67"/>
      <c r="G47" s="82">
        <v>37005</v>
      </c>
      <c r="H47" s="83"/>
    </row>
    <row r="48" spans="2:8" ht="12" customHeight="1">
      <c r="B48" s="85" t="s">
        <v>9</v>
      </c>
      <c r="C48" s="86"/>
      <c r="D48" s="86"/>
      <c r="E48" s="86"/>
      <c r="F48" s="86"/>
      <c r="G48" s="86"/>
      <c r="H48" s="83"/>
    </row>
    <row r="49" spans="2:8" ht="12" customHeight="1">
      <c r="B49" s="87"/>
      <c r="C49" s="86"/>
      <c r="D49" s="86"/>
      <c r="E49" s="86"/>
      <c r="F49" s="86"/>
      <c r="G49" s="86"/>
      <c r="H49" s="83"/>
    </row>
    <row r="50" spans="2:8" ht="12" customHeight="1">
      <c r="B50" s="87"/>
      <c r="C50" s="86"/>
      <c r="D50" s="86"/>
      <c r="E50" s="86"/>
      <c r="F50" s="86"/>
      <c r="G50" s="86"/>
      <c r="H50" s="83"/>
    </row>
    <row r="51" spans="2:8" ht="12" customHeight="1">
      <c r="B51" s="66"/>
      <c r="C51" s="67"/>
      <c r="D51" s="67"/>
      <c r="E51" s="67"/>
      <c r="F51" s="67"/>
      <c r="G51" s="67"/>
      <c r="H51" s="68"/>
    </row>
    <row r="52" spans="2:8" ht="12" customHeight="1">
      <c r="B52" s="69" t="s">
        <v>10</v>
      </c>
      <c r="C52" s="67"/>
      <c r="D52" s="67"/>
      <c r="E52" s="67"/>
      <c r="F52" s="67"/>
      <c r="G52" s="82">
        <v>37004</v>
      </c>
      <c r="H52" s="83"/>
    </row>
    <row r="53" spans="2:8" ht="12" customHeight="1">
      <c r="B53" s="85" t="s">
        <v>11</v>
      </c>
      <c r="C53" s="86"/>
      <c r="D53" s="86"/>
      <c r="E53" s="86"/>
      <c r="F53" s="86"/>
      <c r="G53" s="86"/>
      <c r="H53" s="83"/>
    </row>
    <row r="54" spans="2:8" ht="12" customHeight="1">
      <c r="B54" s="87"/>
      <c r="C54" s="86"/>
      <c r="D54" s="86"/>
      <c r="E54" s="86"/>
      <c r="F54" s="86"/>
      <c r="G54" s="86"/>
      <c r="H54" s="83"/>
    </row>
    <row r="55" spans="2:8" ht="12" customHeight="1">
      <c r="B55" s="66"/>
      <c r="C55" s="67"/>
      <c r="D55" s="67"/>
      <c r="E55" s="67"/>
      <c r="F55" s="67"/>
      <c r="G55" s="67"/>
      <c r="H55" s="68"/>
    </row>
    <row r="56" spans="2:8" ht="12" customHeight="1">
      <c r="B56" s="69" t="s">
        <v>12</v>
      </c>
      <c r="C56" s="67"/>
      <c r="D56" s="67"/>
      <c r="E56" s="67"/>
      <c r="F56" s="67"/>
      <c r="G56" s="93">
        <v>37003</v>
      </c>
      <c r="H56" s="94"/>
    </row>
    <row r="57" spans="2:8" ht="12" customHeight="1">
      <c r="B57" s="85" t="s">
        <v>13</v>
      </c>
      <c r="C57" s="86"/>
      <c r="D57" s="86"/>
      <c r="E57" s="86"/>
      <c r="F57" s="86"/>
      <c r="G57" s="86"/>
      <c r="H57" s="83"/>
    </row>
    <row r="58" spans="2:8" ht="12" customHeight="1">
      <c r="B58" s="87"/>
      <c r="C58" s="86"/>
      <c r="D58" s="86"/>
      <c r="E58" s="86"/>
      <c r="F58" s="86"/>
      <c r="G58" s="86"/>
      <c r="H58" s="83"/>
    </row>
    <row r="59" spans="2:8" ht="12" customHeight="1">
      <c r="B59" s="87"/>
      <c r="C59" s="86"/>
      <c r="D59" s="86"/>
      <c r="E59" s="86"/>
      <c r="F59" s="86"/>
      <c r="G59" s="86"/>
      <c r="H59" s="83"/>
    </row>
    <row r="60" spans="2:8" ht="12" customHeight="1">
      <c r="B60" s="87"/>
      <c r="C60" s="86"/>
      <c r="D60" s="86"/>
      <c r="E60" s="86"/>
      <c r="F60" s="86"/>
      <c r="G60" s="86"/>
      <c r="H60" s="83"/>
    </row>
    <row r="61" spans="2:8" ht="12" customHeight="1">
      <c r="B61" s="66"/>
      <c r="C61" s="67"/>
      <c r="D61" s="67"/>
      <c r="E61" s="67"/>
      <c r="F61" s="67"/>
      <c r="G61" s="67"/>
      <c r="H61" s="68"/>
    </row>
    <row r="62" spans="2:8" ht="12" customHeight="1">
      <c r="B62" s="69" t="s">
        <v>14</v>
      </c>
      <c r="C62" s="67"/>
      <c r="D62" s="67"/>
      <c r="E62" s="67"/>
      <c r="F62" s="67"/>
      <c r="G62" s="84">
        <v>36870</v>
      </c>
      <c r="H62" s="83"/>
    </row>
    <row r="63" spans="2:8" ht="12" customHeight="1">
      <c r="B63" s="85" t="s">
        <v>16</v>
      </c>
      <c r="C63" s="86"/>
      <c r="D63" s="86"/>
      <c r="E63" s="86"/>
      <c r="F63" s="86"/>
      <c r="G63" s="86"/>
      <c r="H63" s="83"/>
    </row>
    <row r="64" spans="2:8" ht="12" customHeight="1">
      <c r="B64" s="95"/>
      <c r="C64" s="96"/>
      <c r="D64" s="96"/>
      <c r="E64" s="96"/>
      <c r="F64" s="96"/>
      <c r="G64" s="96"/>
      <c r="H64" s="97"/>
    </row>
  </sheetData>
  <mergeCells count="20">
    <mergeCell ref="B4:D4"/>
    <mergeCell ref="B6:D6"/>
    <mergeCell ref="B8:D8"/>
    <mergeCell ref="B10:H30"/>
    <mergeCell ref="B63:H64"/>
    <mergeCell ref="B57:H60"/>
    <mergeCell ref="B53:H54"/>
    <mergeCell ref="B5:D5"/>
    <mergeCell ref="B31:H32"/>
    <mergeCell ref="B33:H33"/>
    <mergeCell ref="B34:H34"/>
    <mergeCell ref="G43:H43"/>
    <mergeCell ref="B44:H45"/>
    <mergeCell ref="G47:H47"/>
    <mergeCell ref="G52:H52"/>
    <mergeCell ref="G62:H62"/>
    <mergeCell ref="B48:H50"/>
    <mergeCell ref="G38:H38"/>
    <mergeCell ref="B39:H42"/>
    <mergeCell ref="G56:H56"/>
  </mergeCells>
  <hyperlinks>
    <hyperlink ref="B33" r:id="rId1" display="geekgirl@OnMyWeigh.com"/>
    <hyperlink ref="B34" r:id="rId2" display="http://www.OnMyWeigh.com"/>
  </hyperlink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V44"/>
  <sheetViews>
    <sheetView workbookViewId="0" topLeftCell="A1">
      <selection activeCell="C6" sqref="C6"/>
    </sheetView>
  </sheetViews>
  <sheetFormatPr defaultColWidth="11.00390625" defaultRowHeight="12"/>
  <cols>
    <col min="1" max="1" width="5.125" style="15" bestFit="1" customWidth="1"/>
    <col min="2" max="2" width="11.50390625" style="15" customWidth="1"/>
    <col min="3" max="3" width="7.875" style="15" customWidth="1"/>
    <col min="4" max="4" width="6.375" style="15" bestFit="1" customWidth="1"/>
    <col min="5" max="5" width="7.875" style="15" customWidth="1"/>
    <col min="6" max="6" width="5.625" style="15" customWidth="1"/>
    <col min="7" max="7" width="11.375" style="15" customWidth="1"/>
    <col min="8" max="8" width="5.125" style="60" bestFit="1" customWidth="1"/>
    <col min="9" max="9" width="0.6171875" style="15" customWidth="1"/>
    <col min="10" max="10" width="5.125" style="15" bestFit="1" customWidth="1"/>
    <col min="11" max="11" width="11.50390625" style="15" customWidth="1"/>
    <col min="12" max="12" width="7.875" style="15" customWidth="1"/>
    <col min="13" max="13" width="6.375" style="15" customWidth="1"/>
    <col min="14" max="14" width="7.875" style="15" customWidth="1"/>
    <col min="15" max="15" width="5.625" style="15" customWidth="1"/>
    <col min="16" max="16" width="11.375" style="15" customWidth="1"/>
    <col min="17" max="17" width="5.375" style="60" bestFit="1" customWidth="1"/>
    <col min="18" max="16384" width="11.50390625" style="15" customWidth="1"/>
  </cols>
  <sheetData>
    <row r="1" spans="1:21" ht="12.75">
      <c r="A1" s="14"/>
      <c r="B1" s="40" t="s">
        <v>21</v>
      </c>
      <c r="C1" s="41">
        <f>Directions!E4</f>
        <v>0</v>
      </c>
      <c r="D1" s="42" t="e">
        <f>IF(ISBLANK(C5),0,(C5-C1)/C5)</f>
        <v>#DIV/0!</v>
      </c>
      <c r="E1" s="14"/>
      <c r="F1" s="14"/>
      <c r="G1" s="14"/>
      <c r="H1" s="58"/>
      <c r="I1" s="7"/>
      <c r="J1" s="7"/>
      <c r="K1" s="25"/>
      <c r="L1" s="26"/>
      <c r="M1" s="6"/>
      <c r="N1" s="6"/>
      <c r="O1" s="6"/>
      <c r="P1" s="14"/>
      <c r="Q1" s="58"/>
      <c r="R1" s="79">
        <f>MIN(D4:D29,M4:M29)</f>
        <v>0</v>
      </c>
      <c r="S1" s="6"/>
      <c r="T1" s="6"/>
      <c r="U1" s="6"/>
    </row>
    <row r="2" spans="1:21" ht="12.75">
      <c r="A2" s="14"/>
      <c r="B2" s="43" t="s">
        <v>22</v>
      </c>
      <c r="C2" s="4">
        <f>(SUM(D5:D30,M5:M30))*-1</f>
        <v>0</v>
      </c>
      <c r="D2" s="44" t="e">
        <f>IF(ISBLANK(C5),0,C2/C5)</f>
        <v>#DIV/0!</v>
      </c>
      <c r="E2" s="16"/>
      <c r="F2" s="16"/>
      <c r="G2" s="16"/>
      <c r="H2" s="58"/>
      <c r="I2" s="7"/>
      <c r="J2" s="7"/>
      <c r="K2" s="25"/>
      <c r="L2" s="27"/>
      <c r="M2" s="6"/>
      <c r="N2" s="6"/>
      <c r="O2" s="6"/>
      <c r="P2" s="16"/>
      <c r="Q2" s="58"/>
      <c r="R2" s="6"/>
      <c r="S2" s="6"/>
      <c r="T2" s="6"/>
      <c r="U2" s="6"/>
    </row>
    <row r="3" spans="1:22" ht="16.5" thickBot="1">
      <c r="A3" s="17"/>
      <c r="B3" s="45" t="s">
        <v>23</v>
      </c>
      <c r="C3" s="46">
        <f>C5-C1-C2</f>
        <v>0</v>
      </c>
      <c r="D3" s="47" t="e">
        <f>IF(ISBLANK(C1),0,C3/C5)</f>
        <v>#DIV/0!</v>
      </c>
      <c r="E3" s="16"/>
      <c r="F3" s="16"/>
      <c r="G3" s="16"/>
      <c r="H3" s="58"/>
      <c r="I3" s="7"/>
      <c r="J3" s="7"/>
      <c r="K3" s="6"/>
      <c r="L3" s="6"/>
      <c r="M3" s="6"/>
      <c r="N3" s="6"/>
      <c r="O3" s="6"/>
      <c r="P3" s="16"/>
      <c r="Q3" s="58"/>
      <c r="R3" s="6"/>
      <c r="S3" s="6"/>
      <c r="T3" s="6"/>
      <c r="U3" s="6"/>
      <c r="V3" s="14"/>
    </row>
    <row r="4" spans="1:22" s="20" customFormat="1" ht="21" thickBot="1">
      <c r="A4" s="54" t="s">
        <v>24</v>
      </c>
      <c r="B4" s="48" t="s">
        <v>25</v>
      </c>
      <c r="C4" s="49" t="s">
        <v>26</v>
      </c>
      <c r="D4" s="50" t="s">
        <v>27</v>
      </c>
      <c r="E4" s="50" t="s">
        <v>28</v>
      </c>
      <c r="F4" s="50" t="s">
        <v>20</v>
      </c>
      <c r="G4" s="50" t="s">
        <v>30</v>
      </c>
      <c r="H4" s="59" t="s">
        <v>29</v>
      </c>
      <c r="I4" s="51"/>
      <c r="J4" s="55" t="s">
        <v>24</v>
      </c>
      <c r="K4" s="48" t="s">
        <v>25</v>
      </c>
      <c r="L4" s="49" t="s">
        <v>26</v>
      </c>
      <c r="M4" s="50" t="s">
        <v>27</v>
      </c>
      <c r="N4" s="50" t="s">
        <v>28</v>
      </c>
      <c r="O4" s="50" t="s">
        <v>20</v>
      </c>
      <c r="P4" s="50" t="s">
        <v>30</v>
      </c>
      <c r="Q4" s="61" t="s">
        <v>29</v>
      </c>
      <c r="R4" s="18"/>
      <c r="S4" s="19"/>
      <c r="T4" s="19"/>
      <c r="U4" s="19"/>
      <c r="V4" s="19"/>
    </row>
    <row r="5" spans="1:22" ht="13.5" thickTop="1">
      <c r="A5" s="35">
        <v>1</v>
      </c>
      <c r="B5" s="8">
        <f>Directions!E5</f>
        <v>0</v>
      </c>
      <c r="C5" s="10">
        <f>Directions!E6</f>
        <v>0</v>
      </c>
      <c r="D5" s="56"/>
      <c r="E5" s="2"/>
      <c r="F5" s="2"/>
      <c r="G5" s="76"/>
      <c r="H5" s="56" t="e">
        <f>IF(ISBLANK(C5),"",(C5/2.2)/((Directions!$E$8/39.37)*(Directions!$E$8/39.37)))</f>
        <v>#DIV/0!</v>
      </c>
      <c r="I5" s="52"/>
      <c r="J5" s="3">
        <v>27</v>
      </c>
      <c r="K5" s="1">
        <f>B30+7</f>
        <v>182</v>
      </c>
      <c r="L5" s="9"/>
      <c r="M5" s="56">
        <f>IF(ISBLANK(L5),"",L5-C30)</f>
      </c>
      <c r="N5" s="2">
        <f>IF(ISBLANK(L5),"",E30+M5)</f>
      </c>
      <c r="O5" s="2">
        <f>IF(ISBLANK(L5),"",N5/A30)</f>
      </c>
      <c r="P5" s="77">
        <f>IF(ISBLANK(L5),"",IF(((D28+D29+D30+M5)/4)&gt;=0,"?",((L5-$C$1)/(-((D28+D29+D30+M5)/4)/7))+K5))</f>
      </c>
      <c r="Q5" s="62">
        <f>IF(ISBLANK(L5),"",(L5/2.2)/((Directions!$E$8/39.37)*(Directions!$E$8/39.37)))</f>
      </c>
      <c r="R5" s="19"/>
      <c r="S5" s="19"/>
      <c r="T5" s="19"/>
      <c r="U5" s="19"/>
      <c r="V5" s="19"/>
    </row>
    <row r="6" spans="1:22" ht="12.75" customHeight="1">
      <c r="A6" s="35">
        <v>2</v>
      </c>
      <c r="B6" s="1">
        <f>B5+7</f>
        <v>7</v>
      </c>
      <c r="C6" s="10"/>
      <c r="D6" s="56">
        <f>IF(ISBLANK(C6),"",C6-C5)</f>
      </c>
      <c r="E6" s="2">
        <f>IF(ISBLANK(C6),"",E5+D6)</f>
      </c>
      <c r="F6" s="2">
        <f>IF(ISBLANK(C6),"",E6)</f>
      </c>
      <c r="G6" s="77">
        <f>IF(ISBLANK(C6),"",IF(D6&gt;=0,"?",((C6-$C$1)/(-F6/7))+B6))</f>
      </c>
      <c r="H6" s="56">
        <f>IF(ISBLANK(C6),"",(C6/2.2)/((Directions!$E$8/39.37)*(Directions!$E$8/39.37)))</f>
      </c>
      <c r="I6" s="52"/>
      <c r="J6" s="3">
        <v>28</v>
      </c>
      <c r="K6" s="1">
        <f>K5+7</f>
        <v>189</v>
      </c>
      <c r="L6" s="9"/>
      <c r="M6" s="56">
        <f>IF(ISBLANK(L6),"",L6-L5)</f>
      </c>
      <c r="N6" s="2">
        <f>IF(ISBLANK(L6),"",N5+M6)</f>
      </c>
      <c r="O6" s="2">
        <f>IF(ISBLANK(L6),"",N6/J5)</f>
      </c>
      <c r="P6" s="77">
        <f>IF(ISBLANK(L6),"",IF(((D29+D30+M5+M6)/4)&gt;=0,"?",(L6-$C$1)/(-((D29+D30+M5+M6)/4)/7))+K6)</f>
      </c>
      <c r="Q6" s="62">
        <f>IF(ISBLANK(L6),"",(L6/2.2)/((Directions!$E$8/39.37)*(Directions!$E$8/39.37)))</f>
      </c>
      <c r="R6" s="19"/>
      <c r="S6" s="19"/>
      <c r="T6" s="19"/>
      <c r="U6" s="19"/>
      <c r="V6" s="19"/>
    </row>
    <row r="7" spans="1:22" ht="12.75">
      <c r="A7" s="35">
        <v>3</v>
      </c>
      <c r="B7" s="1">
        <f aca="true" t="shared" si="0" ref="B7:B30">B6+7</f>
        <v>14</v>
      </c>
      <c r="C7" s="10"/>
      <c r="D7" s="56">
        <f aca="true" t="shared" si="1" ref="D7:D30">IF(ISBLANK(C7),"",C7-C6)</f>
      </c>
      <c r="E7" s="2">
        <f aca="true" t="shared" si="2" ref="E7:E30">IF(ISBLANK(C7),"",E6+D7)</f>
      </c>
      <c r="F7" s="2">
        <f>IF(ISBLANK(C7),"",E7/A6)</f>
      </c>
      <c r="G7" s="77">
        <f>IF(ISBLANK(C7),"",IF(F7&gt;=0,"?",((C7-$C$1)/(-F7/7))+B7))</f>
      </c>
      <c r="H7" s="56">
        <f>IF(ISBLANK(C7),"",(C7/2.2)/((Directions!$E$8/39.37)*(Directions!$E$8/39.37)))</f>
      </c>
      <c r="I7" s="52"/>
      <c r="J7" s="3">
        <v>29</v>
      </c>
      <c r="K7" s="1">
        <f aca="true" t="shared" si="3" ref="K7:K30">K6+7</f>
        <v>196</v>
      </c>
      <c r="L7" s="9"/>
      <c r="M7" s="56">
        <f aca="true" t="shared" si="4" ref="M7:M30">IF(ISBLANK(L7),"",L7-L6)</f>
      </c>
      <c r="N7" s="2">
        <f aca="true" t="shared" si="5" ref="N7:N30">IF(ISBLANK(L7),"",N6+M7)</f>
      </c>
      <c r="O7" s="2">
        <f aca="true" t="shared" si="6" ref="O7:O30">IF(ISBLANK(L7),"",N7/J6)</f>
      </c>
      <c r="P7" s="77">
        <f>IF(ISBLANK(L7),"",IF(((D30+M5+M6+M7)/4)&gt;=0,"?",((L7-$C$1)/(-((D30+M5+M6+M7)/4)/7))+K7))</f>
      </c>
      <c r="Q7" s="62">
        <f>IF(ISBLANK(L7),"",(L7/2.2)/((Directions!$E$8/39.37)*(Directions!$E$8/39.37)))</f>
      </c>
      <c r="R7" s="19"/>
      <c r="S7" s="19"/>
      <c r="T7" s="19"/>
      <c r="U7" s="19"/>
      <c r="V7" s="19"/>
    </row>
    <row r="8" spans="1:22" ht="12.75">
      <c r="A8" s="35">
        <v>4</v>
      </c>
      <c r="B8" s="1">
        <f t="shared" si="0"/>
        <v>21</v>
      </c>
      <c r="C8" s="10"/>
      <c r="D8" s="56">
        <f t="shared" si="1"/>
      </c>
      <c r="E8" s="2">
        <f t="shared" si="2"/>
      </c>
      <c r="F8" s="2">
        <f aca="true" t="shared" si="7" ref="F8:F30">IF(ISBLANK(C8),"",E8/A7)</f>
      </c>
      <c r="G8" s="77">
        <f>IF(ISBLANK(C8),"",IF(F8&gt;=0,"?",((C8-$C$1)/(-F8/7))+B8))</f>
      </c>
      <c r="H8" s="56">
        <f>IF(ISBLANK(C8),"",(C8/2.2)/((Directions!$E$8/39.37)*(Directions!$E$8/39.37)))</f>
      </c>
      <c r="I8" s="52"/>
      <c r="J8" s="3">
        <v>30</v>
      </c>
      <c r="K8" s="1">
        <f t="shared" si="3"/>
        <v>203</v>
      </c>
      <c r="L8" s="9"/>
      <c r="M8" s="56">
        <f t="shared" si="4"/>
      </c>
      <c r="N8" s="2">
        <f t="shared" si="5"/>
      </c>
      <c r="O8" s="2">
        <f t="shared" si="6"/>
      </c>
      <c r="P8" s="77">
        <f>IF(ISBLANK(L8),"",IF(AVERAGE(M5:M8)&gt;=0,"?",((L8-$C$1)/(-(AVERAGE(M5:M8))/7))+K8))</f>
      </c>
      <c r="Q8" s="62">
        <f>IF(ISBLANK(L8),"",(L8/2.2)/((Directions!$E$8/39.37)*(Directions!$E$8/39.37)))</f>
      </c>
      <c r="R8" s="19"/>
      <c r="S8" s="19"/>
      <c r="T8" s="19"/>
      <c r="U8" s="19"/>
      <c r="V8" s="19"/>
    </row>
    <row r="9" spans="1:22" ht="12.75">
      <c r="A9" s="35">
        <v>5</v>
      </c>
      <c r="B9" s="1">
        <f t="shared" si="0"/>
        <v>28</v>
      </c>
      <c r="C9" s="10"/>
      <c r="D9" s="56">
        <f t="shared" si="1"/>
      </c>
      <c r="E9" s="2">
        <f t="shared" si="2"/>
      </c>
      <c r="F9" s="2">
        <f t="shared" si="7"/>
      </c>
      <c r="G9" s="77">
        <f>IF(ISBLANK(C9),"",IF(AVERAGE(D6:D9)&gt;=0,"?",((C9-$C$1)/(-(AVERAGE(D6:D9))/7))+B9))</f>
      </c>
      <c r="H9" s="56">
        <f>IF(ISBLANK(C9),"",(C9/2.2)/((Directions!$E$8/39.37)*(Directions!$E$8/39.37)))</f>
      </c>
      <c r="I9" s="52"/>
      <c r="J9" s="3">
        <v>31</v>
      </c>
      <c r="K9" s="1">
        <f t="shared" si="3"/>
        <v>210</v>
      </c>
      <c r="L9" s="9"/>
      <c r="M9" s="56">
        <f t="shared" si="4"/>
      </c>
      <c r="N9" s="2">
        <f t="shared" si="5"/>
      </c>
      <c r="O9" s="2">
        <f t="shared" si="6"/>
      </c>
      <c r="P9" s="77">
        <f aca="true" t="shared" si="8" ref="P9:P30">IF(ISBLANK(L9),"",IF(AVERAGE(M6:M9)&gt;=0,"?",((L9-$C$1)/(-(AVERAGE(M6:M9))/7))+K9))</f>
      </c>
      <c r="Q9" s="62">
        <f>IF(ISBLANK(L9),"",(L9/2.2)/((Directions!$E$8/39.37)*(Directions!$E$8/39.37)))</f>
      </c>
      <c r="R9" s="19"/>
      <c r="S9" s="19"/>
      <c r="T9" s="19"/>
      <c r="U9" s="19"/>
      <c r="V9" s="19"/>
    </row>
    <row r="10" spans="1:22" ht="12.75">
      <c r="A10" s="35">
        <v>6</v>
      </c>
      <c r="B10" s="1">
        <f t="shared" si="0"/>
        <v>35</v>
      </c>
      <c r="C10" s="10"/>
      <c r="D10" s="56">
        <f t="shared" si="1"/>
      </c>
      <c r="E10" s="2">
        <f t="shared" si="2"/>
      </c>
      <c r="F10" s="2">
        <f t="shared" si="7"/>
      </c>
      <c r="G10" s="77">
        <f aca="true" t="shared" si="9" ref="G10:G30">IF(ISBLANK(C10),"",IF(AVERAGE(D7:D10)&gt;=0,"?",((C10-$C$1)/(-(AVERAGE(D7:D10))/7))+B10))</f>
      </c>
      <c r="H10" s="56">
        <f>IF(ISBLANK(C10),"",(C10/2.2)/((Directions!$E$8/39.37)*(Directions!$E$8/39.37)))</f>
      </c>
      <c r="I10" s="52"/>
      <c r="J10" s="3">
        <v>32</v>
      </c>
      <c r="K10" s="1">
        <f t="shared" si="3"/>
        <v>217</v>
      </c>
      <c r="L10" s="9"/>
      <c r="M10" s="56">
        <f t="shared" si="4"/>
      </c>
      <c r="N10" s="2">
        <f t="shared" si="5"/>
      </c>
      <c r="O10" s="2">
        <f t="shared" si="6"/>
      </c>
      <c r="P10" s="77">
        <f t="shared" si="8"/>
      </c>
      <c r="Q10" s="62">
        <f>IF(ISBLANK(L10),"",(L10/2.2)/((Directions!$E$8/39.37)*(Directions!$E$8/39.37)))</f>
      </c>
      <c r="R10" s="19"/>
      <c r="S10" s="19"/>
      <c r="T10" s="19"/>
      <c r="U10" s="19"/>
      <c r="V10" s="19"/>
    </row>
    <row r="11" spans="1:22" ht="12.75">
      <c r="A11" s="35">
        <v>7</v>
      </c>
      <c r="B11" s="1">
        <f t="shared" si="0"/>
        <v>42</v>
      </c>
      <c r="C11" s="10"/>
      <c r="D11" s="56">
        <f t="shared" si="1"/>
      </c>
      <c r="E11" s="2">
        <f t="shared" si="2"/>
      </c>
      <c r="F11" s="2">
        <f t="shared" si="7"/>
      </c>
      <c r="G11" s="77">
        <f t="shared" si="9"/>
      </c>
      <c r="H11" s="56">
        <f>IF(ISBLANK(C11),"",(C11/2.2)/((Directions!$E$8/39.37)*(Directions!$E$8/39.37)))</f>
      </c>
      <c r="I11" s="52"/>
      <c r="J11" s="3">
        <v>33</v>
      </c>
      <c r="K11" s="1">
        <f t="shared" si="3"/>
        <v>224</v>
      </c>
      <c r="L11" s="9"/>
      <c r="M11" s="56">
        <f t="shared" si="4"/>
      </c>
      <c r="N11" s="2">
        <f t="shared" si="5"/>
      </c>
      <c r="O11" s="2">
        <f t="shared" si="6"/>
      </c>
      <c r="P11" s="77">
        <f t="shared" si="8"/>
      </c>
      <c r="Q11" s="62">
        <f>IF(ISBLANK(L11),"",(L11/2.2)/((Directions!$E$8/39.37)*(Directions!$E$8/39.37)))</f>
      </c>
      <c r="R11" s="19"/>
      <c r="S11" s="19"/>
      <c r="T11" s="19"/>
      <c r="U11" s="19"/>
      <c r="V11" s="19"/>
    </row>
    <row r="12" spans="1:22" ht="12.75">
      <c r="A12" s="35">
        <v>8</v>
      </c>
      <c r="B12" s="1">
        <f t="shared" si="0"/>
        <v>49</v>
      </c>
      <c r="C12" s="10"/>
      <c r="D12" s="56">
        <f t="shared" si="1"/>
      </c>
      <c r="E12" s="2">
        <f t="shared" si="2"/>
      </c>
      <c r="F12" s="2">
        <f t="shared" si="7"/>
      </c>
      <c r="G12" s="77">
        <f t="shared" si="9"/>
      </c>
      <c r="H12" s="56">
        <f>IF(ISBLANK(C12),"",(C12/2.2)/((Directions!$E$8/39.37)*(Directions!$E$8/39.37)))</f>
      </c>
      <c r="I12" s="52"/>
      <c r="J12" s="3">
        <v>34</v>
      </c>
      <c r="K12" s="1">
        <f t="shared" si="3"/>
        <v>231</v>
      </c>
      <c r="L12" s="9"/>
      <c r="M12" s="56">
        <f t="shared" si="4"/>
      </c>
      <c r="N12" s="2">
        <f t="shared" si="5"/>
      </c>
      <c r="O12" s="2">
        <f t="shared" si="6"/>
      </c>
      <c r="P12" s="77">
        <f t="shared" si="8"/>
      </c>
      <c r="Q12" s="62">
        <f>IF(ISBLANK(L12),"",(L12/2.2)/((Directions!$E$8/39.37)*(Directions!$E$8/39.37)))</f>
      </c>
      <c r="R12" s="19"/>
      <c r="S12" s="19"/>
      <c r="T12" s="19"/>
      <c r="U12" s="19"/>
      <c r="V12" s="19"/>
    </row>
    <row r="13" spans="1:22" ht="12.75">
      <c r="A13" s="35">
        <v>9</v>
      </c>
      <c r="B13" s="1">
        <f t="shared" si="0"/>
        <v>56</v>
      </c>
      <c r="C13" s="10"/>
      <c r="D13" s="56">
        <f t="shared" si="1"/>
      </c>
      <c r="E13" s="2">
        <f t="shared" si="2"/>
      </c>
      <c r="F13" s="2">
        <f t="shared" si="7"/>
      </c>
      <c r="G13" s="77">
        <f t="shared" si="9"/>
      </c>
      <c r="H13" s="56">
        <f>IF(ISBLANK(C13),"",(C13/2.2)/((Directions!$E$8/39.37)*(Directions!$E$8/39.37)))</f>
      </c>
      <c r="I13" s="52"/>
      <c r="J13" s="3">
        <v>35</v>
      </c>
      <c r="K13" s="1">
        <f t="shared" si="3"/>
        <v>238</v>
      </c>
      <c r="L13" s="9"/>
      <c r="M13" s="56">
        <f t="shared" si="4"/>
      </c>
      <c r="N13" s="2">
        <f t="shared" si="5"/>
      </c>
      <c r="O13" s="2">
        <f t="shared" si="6"/>
      </c>
      <c r="P13" s="77">
        <f t="shared" si="8"/>
      </c>
      <c r="Q13" s="62">
        <f>IF(ISBLANK(L13),"",(L13/2.2)/((Directions!$E$8/39.37)*(Directions!$E$8/39.37)))</f>
      </c>
      <c r="R13" s="19"/>
      <c r="S13" s="19"/>
      <c r="T13" s="19"/>
      <c r="U13" s="19"/>
      <c r="V13" s="19"/>
    </row>
    <row r="14" spans="1:22" ht="12.75">
      <c r="A14" s="35">
        <v>10</v>
      </c>
      <c r="B14" s="1">
        <f t="shared" si="0"/>
        <v>63</v>
      </c>
      <c r="C14" s="10"/>
      <c r="D14" s="56">
        <f t="shared" si="1"/>
      </c>
      <c r="E14" s="2">
        <f t="shared" si="2"/>
      </c>
      <c r="F14" s="2">
        <f t="shared" si="7"/>
      </c>
      <c r="G14" s="77">
        <f t="shared" si="9"/>
      </c>
      <c r="H14" s="56">
        <f>IF(ISBLANK(C14),"",(C14/2.2)/((Directions!$E$8/39.37)*(Directions!$E$8/39.37)))</f>
      </c>
      <c r="I14" s="52"/>
      <c r="J14" s="3">
        <v>36</v>
      </c>
      <c r="K14" s="1">
        <f t="shared" si="3"/>
        <v>245</v>
      </c>
      <c r="L14" s="9"/>
      <c r="M14" s="56">
        <f t="shared" si="4"/>
      </c>
      <c r="N14" s="2">
        <f t="shared" si="5"/>
      </c>
      <c r="O14" s="2">
        <f t="shared" si="6"/>
      </c>
      <c r="P14" s="77">
        <f t="shared" si="8"/>
      </c>
      <c r="Q14" s="62">
        <f>IF(ISBLANK(L14),"",(L14/2.2)/((Directions!$E$8/39.37)*(Directions!$E$8/39.37)))</f>
      </c>
      <c r="R14" s="19"/>
      <c r="S14" s="19"/>
      <c r="T14" s="19"/>
      <c r="U14" s="19"/>
      <c r="V14" s="19"/>
    </row>
    <row r="15" spans="1:22" ht="12.75">
      <c r="A15" s="35">
        <v>11</v>
      </c>
      <c r="B15" s="1">
        <f t="shared" si="0"/>
        <v>70</v>
      </c>
      <c r="C15" s="10"/>
      <c r="D15" s="56">
        <f t="shared" si="1"/>
      </c>
      <c r="E15" s="2">
        <f t="shared" si="2"/>
      </c>
      <c r="F15" s="2">
        <f t="shared" si="7"/>
      </c>
      <c r="G15" s="77">
        <f t="shared" si="9"/>
      </c>
      <c r="H15" s="56">
        <f>IF(ISBLANK(C15),"",(C15/2.2)/((Directions!$E$8/39.37)*(Directions!$E$8/39.37)))</f>
      </c>
      <c r="I15" s="52"/>
      <c r="J15" s="3">
        <v>37</v>
      </c>
      <c r="K15" s="1">
        <f t="shared" si="3"/>
        <v>252</v>
      </c>
      <c r="L15" s="9"/>
      <c r="M15" s="56">
        <f t="shared" si="4"/>
      </c>
      <c r="N15" s="2">
        <f t="shared" si="5"/>
      </c>
      <c r="O15" s="2">
        <f t="shared" si="6"/>
      </c>
      <c r="P15" s="77">
        <f t="shared" si="8"/>
      </c>
      <c r="Q15" s="62">
        <f>IF(ISBLANK(L15),"",(L15/2.2)/((Directions!$E$8/39.37)*(Directions!$E$8/39.37)))</f>
      </c>
      <c r="R15" s="19"/>
      <c r="S15" s="19"/>
      <c r="T15" s="19"/>
      <c r="U15" s="19"/>
      <c r="V15" s="19"/>
    </row>
    <row r="16" spans="1:22" ht="12.75">
      <c r="A16" s="35">
        <v>12</v>
      </c>
      <c r="B16" s="1">
        <f t="shared" si="0"/>
        <v>77</v>
      </c>
      <c r="C16" s="10"/>
      <c r="D16" s="56">
        <f t="shared" si="1"/>
      </c>
      <c r="E16" s="2">
        <f t="shared" si="2"/>
      </c>
      <c r="F16" s="2">
        <f t="shared" si="7"/>
      </c>
      <c r="G16" s="77">
        <f t="shared" si="9"/>
      </c>
      <c r="H16" s="56">
        <f>IF(ISBLANK(C16),"",(C16/2.2)/((Directions!$E$8/39.37)*(Directions!$E$8/39.37)))</f>
      </c>
      <c r="I16" s="52"/>
      <c r="J16" s="3">
        <v>38</v>
      </c>
      <c r="K16" s="1">
        <f t="shared" si="3"/>
        <v>259</v>
      </c>
      <c r="L16" s="9"/>
      <c r="M16" s="56">
        <f t="shared" si="4"/>
      </c>
      <c r="N16" s="2">
        <f t="shared" si="5"/>
      </c>
      <c r="O16" s="2">
        <f t="shared" si="6"/>
      </c>
      <c r="P16" s="77">
        <f t="shared" si="8"/>
      </c>
      <c r="Q16" s="62">
        <f>IF(ISBLANK(L16),"",(L16/2.2)/((Directions!$E$8/39.37)*(Directions!$E$8/39.37)))</f>
      </c>
      <c r="R16" s="21"/>
      <c r="S16" s="22"/>
      <c r="T16" s="22"/>
      <c r="U16" s="22"/>
      <c r="V16" s="22"/>
    </row>
    <row r="17" spans="1:22" ht="12.75">
      <c r="A17" s="35">
        <v>13</v>
      </c>
      <c r="B17" s="1">
        <f t="shared" si="0"/>
        <v>84</v>
      </c>
      <c r="C17" s="10"/>
      <c r="D17" s="56">
        <f t="shared" si="1"/>
      </c>
      <c r="E17" s="2">
        <f t="shared" si="2"/>
      </c>
      <c r="F17" s="2">
        <f t="shared" si="7"/>
      </c>
      <c r="G17" s="77">
        <f t="shared" si="9"/>
      </c>
      <c r="H17" s="56">
        <f>IF(ISBLANK(C17),"",(C17/2.2)/((Directions!$E$8/39.37)*(Directions!$E$8/39.37)))</f>
      </c>
      <c r="I17" s="52"/>
      <c r="J17" s="3">
        <v>39</v>
      </c>
      <c r="K17" s="1">
        <f t="shared" si="3"/>
        <v>266</v>
      </c>
      <c r="L17" s="9"/>
      <c r="M17" s="56">
        <f t="shared" si="4"/>
      </c>
      <c r="N17" s="2">
        <f t="shared" si="5"/>
      </c>
      <c r="O17" s="2">
        <f t="shared" si="6"/>
      </c>
      <c r="P17" s="77">
        <f t="shared" si="8"/>
      </c>
      <c r="Q17" s="62">
        <f>IF(ISBLANK(L17),"",(L17/2.2)/((Directions!$E$8/39.37)*(Directions!$E$8/39.37)))</f>
      </c>
      <c r="R17" s="23"/>
      <c r="S17" s="24"/>
      <c r="T17" s="24"/>
      <c r="U17" s="24"/>
      <c r="V17" s="24"/>
    </row>
    <row r="18" spans="1:22" ht="12.75" customHeight="1">
      <c r="A18" s="35">
        <v>14</v>
      </c>
      <c r="B18" s="1">
        <f t="shared" si="0"/>
        <v>91</v>
      </c>
      <c r="C18" s="10"/>
      <c r="D18" s="56">
        <f t="shared" si="1"/>
      </c>
      <c r="E18" s="2">
        <f t="shared" si="2"/>
      </c>
      <c r="F18" s="2">
        <f t="shared" si="7"/>
      </c>
      <c r="G18" s="77">
        <f t="shared" si="9"/>
      </c>
      <c r="H18" s="56">
        <f>IF(ISBLANK(C18),"",(C18/2.2)/((Directions!$E$8/39.37)*(Directions!$E$8/39.37)))</f>
      </c>
      <c r="I18" s="52"/>
      <c r="J18" s="3">
        <v>40</v>
      </c>
      <c r="K18" s="1">
        <f t="shared" si="3"/>
        <v>273</v>
      </c>
      <c r="L18" s="9"/>
      <c r="M18" s="56">
        <f t="shared" si="4"/>
      </c>
      <c r="N18" s="2">
        <f t="shared" si="5"/>
      </c>
      <c r="O18" s="2">
        <f t="shared" si="6"/>
      </c>
      <c r="P18" s="77">
        <f t="shared" si="8"/>
      </c>
      <c r="Q18" s="62">
        <f>IF(ISBLANK(L18),"",(L18/2.2)/((Directions!$E$8/39.37)*(Directions!$E$8/39.37)))</f>
      </c>
      <c r="R18" s="24"/>
      <c r="S18" s="24"/>
      <c r="T18" s="24"/>
      <c r="U18" s="24"/>
      <c r="V18" s="24"/>
    </row>
    <row r="19" spans="1:22" ht="12.75">
      <c r="A19" s="35">
        <v>15</v>
      </c>
      <c r="B19" s="1">
        <f t="shared" si="0"/>
        <v>98</v>
      </c>
      <c r="C19" s="10"/>
      <c r="D19" s="56">
        <f t="shared" si="1"/>
      </c>
      <c r="E19" s="2">
        <f t="shared" si="2"/>
      </c>
      <c r="F19" s="2">
        <f t="shared" si="7"/>
      </c>
      <c r="G19" s="77">
        <f t="shared" si="9"/>
      </c>
      <c r="H19" s="56">
        <f>IF(ISBLANK(C19),"",(C19/2.2)/((Directions!$E$8/39.37)*(Directions!$E$8/39.37)))</f>
      </c>
      <c r="I19" s="52"/>
      <c r="J19" s="3">
        <v>41</v>
      </c>
      <c r="K19" s="1">
        <f t="shared" si="3"/>
        <v>280</v>
      </c>
      <c r="L19" s="9"/>
      <c r="M19" s="56">
        <f t="shared" si="4"/>
      </c>
      <c r="N19" s="2">
        <f t="shared" si="5"/>
      </c>
      <c r="O19" s="2">
        <f t="shared" si="6"/>
      </c>
      <c r="P19" s="77">
        <f t="shared" si="8"/>
      </c>
      <c r="Q19" s="62">
        <f>IF(ISBLANK(L19),"",(L19/2.2)/((Directions!$E$8/39.37)*(Directions!$E$8/39.37)))</f>
      </c>
      <c r="R19" s="24"/>
      <c r="S19" s="24"/>
      <c r="T19" s="24"/>
      <c r="U19" s="24"/>
      <c r="V19" s="24"/>
    </row>
    <row r="20" spans="1:22" ht="12.75">
      <c r="A20" s="35">
        <v>16</v>
      </c>
      <c r="B20" s="1">
        <f t="shared" si="0"/>
        <v>105</v>
      </c>
      <c r="C20" s="10"/>
      <c r="D20" s="56">
        <f t="shared" si="1"/>
      </c>
      <c r="E20" s="2">
        <f t="shared" si="2"/>
      </c>
      <c r="F20" s="2">
        <f t="shared" si="7"/>
      </c>
      <c r="G20" s="77">
        <f t="shared" si="9"/>
      </c>
      <c r="H20" s="56">
        <f>IF(ISBLANK(C20),"",(C20/2.2)/((Directions!$E$8/39.37)*(Directions!$E$8/39.37)))</f>
      </c>
      <c r="I20" s="52"/>
      <c r="J20" s="3">
        <v>42</v>
      </c>
      <c r="K20" s="1">
        <f t="shared" si="3"/>
        <v>287</v>
      </c>
      <c r="L20" s="9"/>
      <c r="M20" s="56">
        <f t="shared" si="4"/>
      </c>
      <c r="N20" s="2">
        <f t="shared" si="5"/>
      </c>
      <c r="O20" s="2">
        <f t="shared" si="6"/>
      </c>
      <c r="P20" s="77">
        <f t="shared" si="8"/>
      </c>
      <c r="Q20" s="62">
        <f>IF(ISBLANK(L20),"",(L20/2.2)/((Directions!$E$8/39.37)*(Directions!$E$8/39.37)))</f>
      </c>
      <c r="R20" s="24"/>
      <c r="S20" s="24"/>
      <c r="T20" s="24"/>
      <c r="U20" s="24"/>
      <c r="V20" s="24"/>
    </row>
    <row r="21" spans="1:17" ht="12.75">
      <c r="A21" s="35">
        <v>17</v>
      </c>
      <c r="B21" s="1">
        <f t="shared" si="0"/>
        <v>112</v>
      </c>
      <c r="C21" s="10"/>
      <c r="D21" s="56">
        <f t="shared" si="1"/>
      </c>
      <c r="E21" s="2">
        <f t="shared" si="2"/>
      </c>
      <c r="F21" s="2">
        <f t="shared" si="7"/>
      </c>
      <c r="G21" s="77">
        <f t="shared" si="9"/>
      </c>
      <c r="H21" s="56">
        <f>IF(ISBLANK(C21),"",(C21/2.2)/((Directions!$E$8/39.37)*(Directions!$E$8/39.37)))</f>
      </c>
      <c r="I21" s="52"/>
      <c r="J21" s="3">
        <v>43</v>
      </c>
      <c r="K21" s="1">
        <f t="shared" si="3"/>
        <v>294</v>
      </c>
      <c r="L21" s="9"/>
      <c r="M21" s="56">
        <f t="shared" si="4"/>
      </c>
      <c r="N21" s="2">
        <f t="shared" si="5"/>
      </c>
      <c r="O21" s="2">
        <f t="shared" si="6"/>
      </c>
      <c r="P21" s="77">
        <f t="shared" si="8"/>
      </c>
      <c r="Q21" s="62">
        <f>IF(ISBLANK(L21),"",(L21/2.2)/((Directions!$E$8/39.37)*(Directions!$E$8/39.37)))</f>
      </c>
    </row>
    <row r="22" spans="1:17" ht="12.75">
      <c r="A22" s="35">
        <v>18</v>
      </c>
      <c r="B22" s="1">
        <f t="shared" si="0"/>
        <v>119</v>
      </c>
      <c r="C22" s="10"/>
      <c r="D22" s="56">
        <f t="shared" si="1"/>
      </c>
      <c r="E22" s="2">
        <f t="shared" si="2"/>
      </c>
      <c r="F22" s="2">
        <f t="shared" si="7"/>
      </c>
      <c r="G22" s="77">
        <f t="shared" si="9"/>
      </c>
      <c r="H22" s="56">
        <f>IF(ISBLANK(C22),"",(C22/2.2)/((Directions!$E$8/39.37)*(Directions!$E$8/39.37)))</f>
      </c>
      <c r="I22" s="52"/>
      <c r="J22" s="3">
        <v>44</v>
      </c>
      <c r="K22" s="1">
        <f t="shared" si="3"/>
        <v>301</v>
      </c>
      <c r="L22" s="9"/>
      <c r="M22" s="56">
        <f t="shared" si="4"/>
      </c>
      <c r="N22" s="2">
        <f t="shared" si="5"/>
      </c>
      <c r="O22" s="2">
        <f t="shared" si="6"/>
      </c>
      <c r="P22" s="77">
        <f t="shared" si="8"/>
      </c>
      <c r="Q22" s="62">
        <f>IF(ISBLANK(L22),"",(L22/2.2)/((Directions!$E$8/39.37)*(Directions!$E$8/39.37)))</f>
      </c>
    </row>
    <row r="23" spans="1:17" ht="12.75">
      <c r="A23" s="35">
        <v>19</v>
      </c>
      <c r="B23" s="1">
        <f t="shared" si="0"/>
        <v>126</v>
      </c>
      <c r="C23" s="10"/>
      <c r="D23" s="56">
        <f t="shared" si="1"/>
      </c>
      <c r="E23" s="2">
        <f t="shared" si="2"/>
      </c>
      <c r="F23" s="2">
        <f t="shared" si="7"/>
      </c>
      <c r="G23" s="77">
        <f t="shared" si="9"/>
      </c>
      <c r="H23" s="56">
        <f>IF(ISBLANK(C23),"",(C23/2.2)/((Directions!$E$8/39.37)*(Directions!$E$8/39.37)))</f>
      </c>
      <c r="I23" s="52"/>
      <c r="J23" s="3">
        <v>45</v>
      </c>
      <c r="K23" s="1">
        <f t="shared" si="3"/>
        <v>308</v>
      </c>
      <c r="L23" s="9"/>
      <c r="M23" s="56">
        <f t="shared" si="4"/>
      </c>
      <c r="N23" s="2">
        <f t="shared" si="5"/>
      </c>
      <c r="O23" s="2">
        <f t="shared" si="6"/>
      </c>
      <c r="P23" s="77">
        <f t="shared" si="8"/>
      </c>
      <c r="Q23" s="62">
        <f>IF(ISBLANK(L23),"",(L23/2.2)/((Directions!$E$8/39.37)*(Directions!$E$8/39.37)))</f>
      </c>
    </row>
    <row r="24" spans="1:17" ht="12.75">
      <c r="A24" s="35">
        <v>20</v>
      </c>
      <c r="B24" s="1">
        <f t="shared" si="0"/>
        <v>133</v>
      </c>
      <c r="C24" s="10"/>
      <c r="D24" s="56">
        <f t="shared" si="1"/>
      </c>
      <c r="E24" s="2">
        <f t="shared" si="2"/>
      </c>
      <c r="F24" s="2">
        <f t="shared" si="7"/>
      </c>
      <c r="G24" s="77">
        <f t="shared" si="9"/>
      </c>
      <c r="H24" s="56">
        <f>IF(ISBLANK(C24),"",(C24/2.2)/((Directions!$E$8/39.37)*(Directions!$E$8/39.37)))</f>
      </c>
      <c r="I24" s="52"/>
      <c r="J24" s="3">
        <v>46</v>
      </c>
      <c r="K24" s="1">
        <f t="shared" si="3"/>
        <v>315</v>
      </c>
      <c r="L24" s="9"/>
      <c r="M24" s="56">
        <f t="shared" si="4"/>
      </c>
      <c r="N24" s="2">
        <f t="shared" si="5"/>
      </c>
      <c r="O24" s="2">
        <f t="shared" si="6"/>
      </c>
      <c r="P24" s="77">
        <f t="shared" si="8"/>
      </c>
      <c r="Q24" s="62">
        <f>IF(ISBLANK(L24),"",(L24/2.2)/((Directions!$E$8/39.37)*(Directions!$E$8/39.37)))</f>
      </c>
    </row>
    <row r="25" spans="1:22" ht="12.75">
      <c r="A25" s="35">
        <v>21</v>
      </c>
      <c r="B25" s="1">
        <f t="shared" si="0"/>
        <v>140</v>
      </c>
      <c r="C25" s="10"/>
      <c r="D25" s="56">
        <f t="shared" si="1"/>
      </c>
      <c r="E25" s="2">
        <f t="shared" si="2"/>
      </c>
      <c r="F25" s="2">
        <f t="shared" si="7"/>
      </c>
      <c r="G25" s="77">
        <f t="shared" si="9"/>
      </c>
      <c r="H25" s="56">
        <f>IF(ISBLANK(C25),"",(C25/2.2)/((Directions!$E$8/39.37)*(Directions!$E$8/39.37)))</f>
      </c>
      <c r="I25" s="52"/>
      <c r="J25" s="3">
        <v>47</v>
      </c>
      <c r="K25" s="1">
        <f t="shared" si="3"/>
        <v>322</v>
      </c>
      <c r="L25" s="9"/>
      <c r="M25" s="56">
        <f t="shared" si="4"/>
      </c>
      <c r="N25" s="2">
        <f t="shared" si="5"/>
      </c>
      <c r="O25" s="2">
        <f t="shared" si="6"/>
      </c>
      <c r="P25" s="77">
        <f t="shared" si="8"/>
      </c>
      <c r="Q25" s="62">
        <f>IF(ISBLANK(L25),"",(L25/2.2)/((Directions!$E$8/39.37)*(Directions!$E$8/39.37)))</f>
      </c>
      <c r="R25" s="24"/>
      <c r="S25" s="24"/>
      <c r="T25" s="24"/>
      <c r="U25" s="24"/>
      <c r="V25" s="24"/>
    </row>
    <row r="26" spans="1:22" ht="12.75">
      <c r="A26" s="35">
        <v>22</v>
      </c>
      <c r="B26" s="1">
        <f t="shared" si="0"/>
        <v>147</v>
      </c>
      <c r="C26" s="10"/>
      <c r="D26" s="56">
        <f t="shared" si="1"/>
      </c>
      <c r="E26" s="2">
        <f t="shared" si="2"/>
      </c>
      <c r="F26" s="2">
        <f t="shared" si="7"/>
      </c>
      <c r="G26" s="77">
        <f t="shared" si="9"/>
      </c>
      <c r="H26" s="56">
        <f>IF(ISBLANK(C26),"",(C26/2.2)/((Directions!$E$8/39.37)*(Directions!$E$8/39.37)))</f>
      </c>
      <c r="I26" s="52"/>
      <c r="J26" s="3">
        <v>48</v>
      </c>
      <c r="K26" s="1">
        <f t="shared" si="3"/>
        <v>329</v>
      </c>
      <c r="L26" s="9"/>
      <c r="M26" s="56">
        <f t="shared" si="4"/>
      </c>
      <c r="N26" s="2">
        <f t="shared" si="5"/>
      </c>
      <c r="O26" s="2">
        <f t="shared" si="6"/>
      </c>
      <c r="P26" s="77">
        <f t="shared" si="8"/>
      </c>
      <c r="Q26" s="62">
        <f>IF(ISBLANK(L26),"",(L26/2.2)/((Directions!$E$8/39.37)*(Directions!$E$8/39.37)))</f>
      </c>
      <c r="R26" s="24"/>
      <c r="S26" s="24"/>
      <c r="T26" s="24"/>
      <c r="U26" s="24"/>
      <c r="V26" s="24"/>
    </row>
    <row r="27" spans="1:22" ht="12.75">
      <c r="A27" s="35">
        <v>23</v>
      </c>
      <c r="B27" s="1">
        <f t="shared" si="0"/>
        <v>154</v>
      </c>
      <c r="C27" s="10"/>
      <c r="D27" s="56">
        <f t="shared" si="1"/>
      </c>
      <c r="E27" s="2">
        <f t="shared" si="2"/>
      </c>
      <c r="F27" s="2">
        <f t="shared" si="7"/>
      </c>
      <c r="G27" s="77">
        <f t="shared" si="9"/>
      </c>
      <c r="H27" s="56">
        <f>IF(ISBLANK(C27),"",(C27/2.2)/((Directions!$E$8/39.37)*(Directions!$E$8/39.37)))</f>
      </c>
      <c r="I27" s="52"/>
      <c r="J27" s="3">
        <v>49</v>
      </c>
      <c r="K27" s="1">
        <f t="shared" si="3"/>
        <v>336</v>
      </c>
      <c r="L27" s="9"/>
      <c r="M27" s="56">
        <f t="shared" si="4"/>
      </c>
      <c r="N27" s="2">
        <f t="shared" si="5"/>
      </c>
      <c r="O27" s="2">
        <f t="shared" si="6"/>
      </c>
      <c r="P27" s="77">
        <f t="shared" si="8"/>
      </c>
      <c r="Q27" s="62">
        <f>IF(ISBLANK(L27),"",(L27/2.2)/((Directions!$E$8/39.37)*(Directions!$E$8/39.37)))</f>
      </c>
      <c r="R27" s="24"/>
      <c r="S27" s="24"/>
      <c r="T27" s="24"/>
      <c r="U27" s="24"/>
      <c r="V27" s="24"/>
    </row>
    <row r="28" spans="1:22" ht="12.75">
      <c r="A28" s="35">
        <v>24</v>
      </c>
      <c r="B28" s="1">
        <f t="shared" si="0"/>
        <v>161</v>
      </c>
      <c r="C28" s="9"/>
      <c r="D28" s="56">
        <f t="shared" si="1"/>
      </c>
      <c r="E28" s="2">
        <f t="shared" si="2"/>
      </c>
      <c r="F28" s="2">
        <f t="shared" si="7"/>
      </c>
      <c r="G28" s="77">
        <f t="shared" si="9"/>
      </c>
      <c r="H28" s="56">
        <f>IF(ISBLANK(C28),"",(C28/2.2)/((Directions!$E$8/39.37)*(Directions!$E$8/39.37)))</f>
      </c>
      <c r="I28" s="52"/>
      <c r="J28" s="3">
        <v>50</v>
      </c>
      <c r="K28" s="1">
        <f t="shared" si="3"/>
        <v>343</v>
      </c>
      <c r="L28" s="9"/>
      <c r="M28" s="56">
        <f t="shared" si="4"/>
      </c>
      <c r="N28" s="2">
        <f t="shared" si="5"/>
      </c>
      <c r="O28" s="2">
        <f t="shared" si="6"/>
      </c>
      <c r="P28" s="77">
        <f t="shared" si="8"/>
      </c>
      <c r="Q28" s="62">
        <f>IF(ISBLANK(L28),"",(L28/2.2)/((Directions!$E$8/39.37)*(Directions!$E$8/39.37)))</f>
      </c>
      <c r="R28" s="24"/>
      <c r="S28" s="24"/>
      <c r="T28" s="24"/>
      <c r="U28" s="24"/>
      <c r="V28" s="24"/>
    </row>
    <row r="29" spans="1:22" ht="12.75">
      <c r="A29" s="35">
        <v>25</v>
      </c>
      <c r="B29" s="1">
        <f t="shared" si="0"/>
        <v>168</v>
      </c>
      <c r="C29" s="9"/>
      <c r="D29" s="56">
        <f t="shared" si="1"/>
      </c>
      <c r="E29" s="2">
        <f t="shared" si="2"/>
      </c>
      <c r="F29" s="2">
        <f t="shared" si="7"/>
      </c>
      <c r="G29" s="77">
        <f t="shared" si="9"/>
      </c>
      <c r="H29" s="56">
        <f>IF(ISBLANK(C29),"",(C29/2.2)/((Directions!$E$8/39.37)*(Directions!$E$8/39.37)))</f>
      </c>
      <c r="I29" s="52"/>
      <c r="J29" s="3">
        <v>51</v>
      </c>
      <c r="K29" s="1">
        <f t="shared" si="3"/>
        <v>350</v>
      </c>
      <c r="L29" s="9"/>
      <c r="M29" s="56">
        <f t="shared" si="4"/>
      </c>
      <c r="N29" s="2">
        <f t="shared" si="5"/>
      </c>
      <c r="O29" s="2">
        <f t="shared" si="6"/>
      </c>
      <c r="P29" s="77">
        <f t="shared" si="8"/>
      </c>
      <c r="Q29" s="62">
        <f>IF(ISBLANK(L29),"",(L29/2.2)/((Directions!$E$8/39.37)*(Directions!$E$8/39.37)))</f>
      </c>
      <c r="R29" s="24"/>
      <c r="S29" s="24"/>
      <c r="T29" s="24"/>
      <c r="U29" s="24"/>
      <c r="V29" s="24"/>
    </row>
    <row r="30" spans="1:22" ht="13.5" thickBot="1">
      <c r="A30" s="36">
        <v>26</v>
      </c>
      <c r="B30" s="37">
        <f t="shared" si="0"/>
        <v>175</v>
      </c>
      <c r="C30" s="38"/>
      <c r="D30" s="57">
        <f t="shared" si="1"/>
      </c>
      <c r="E30" s="65">
        <f t="shared" si="2"/>
      </c>
      <c r="F30" s="65">
        <f t="shared" si="7"/>
      </c>
      <c r="G30" s="78">
        <f t="shared" si="9"/>
      </c>
      <c r="H30" s="57">
        <f>IF(ISBLANK(C30),"",(C30/2.2)/((Directions!$E$8/39.37)*(Directions!$E$8/39.37)))</f>
      </c>
      <c r="I30" s="53"/>
      <c r="J30" s="39">
        <v>52</v>
      </c>
      <c r="K30" s="37">
        <f t="shared" si="3"/>
        <v>357</v>
      </c>
      <c r="L30" s="38"/>
      <c r="M30" s="57">
        <f t="shared" si="4"/>
      </c>
      <c r="N30" s="65">
        <f t="shared" si="5"/>
      </c>
      <c r="O30" s="65">
        <f t="shared" si="6"/>
      </c>
      <c r="P30" s="78">
        <f t="shared" si="8"/>
      </c>
      <c r="Q30" s="63">
        <f>IF(ISBLANK(L30),"",(L30/2.2)/((Directions!$E$8/39.37)*(Directions!$E$8/39.37)))</f>
      </c>
      <c r="R30" s="24"/>
      <c r="S30" s="24"/>
      <c r="T30" s="24"/>
      <c r="U30" s="24"/>
      <c r="V30" s="24"/>
    </row>
    <row r="31" spans="1:17" ht="12.75">
      <c r="A31" s="118" t="s">
        <v>5</v>
      </c>
      <c r="B31" s="118"/>
      <c r="C31" s="118"/>
      <c r="D31" s="118"/>
      <c r="E31" s="118"/>
      <c r="F31" s="118"/>
      <c r="G31" s="118"/>
      <c r="H31" s="118"/>
      <c r="I31" s="118"/>
      <c r="J31" s="118"/>
      <c r="K31" s="118"/>
      <c r="L31" s="118"/>
      <c r="M31" s="118"/>
      <c r="N31" s="118"/>
      <c r="O31" s="118"/>
      <c r="P31" s="118"/>
      <c r="Q31" s="118"/>
    </row>
    <row r="32" spans="1:17" ht="12.75">
      <c r="A32" s="119"/>
      <c r="B32" s="119"/>
      <c r="C32" s="119"/>
      <c r="D32" s="119"/>
      <c r="E32" s="119"/>
      <c r="F32" s="119"/>
      <c r="G32" s="119"/>
      <c r="H32" s="119"/>
      <c r="I32" s="119"/>
      <c r="J32" s="119"/>
      <c r="K32" s="119"/>
      <c r="L32" s="119"/>
      <c r="M32" s="119"/>
      <c r="N32" s="119"/>
      <c r="O32" s="119"/>
      <c r="P32" s="119"/>
      <c r="Q32" s="119"/>
    </row>
    <row r="33" spans="1:17" ht="12.75">
      <c r="A33" s="101" t="s">
        <v>6</v>
      </c>
      <c r="B33" s="90"/>
      <c r="C33" s="90"/>
      <c r="D33" s="90"/>
      <c r="E33" s="90"/>
      <c r="F33" s="90"/>
      <c r="G33" s="90"/>
      <c r="H33" s="90"/>
      <c r="I33" s="90"/>
      <c r="J33" s="90"/>
      <c r="K33" s="90"/>
      <c r="L33" s="90"/>
      <c r="M33" s="90"/>
      <c r="N33" s="90"/>
      <c r="O33" s="90"/>
      <c r="P33" s="90"/>
      <c r="Q33" s="90"/>
    </row>
    <row r="35" spans="19:22" ht="12.75">
      <c r="S35" s="5"/>
      <c r="T35" s="5"/>
      <c r="U35" s="5"/>
      <c r="V35" s="5"/>
    </row>
    <row r="36" spans="18:22" ht="12.75">
      <c r="R36" s="5"/>
      <c r="S36" s="5"/>
      <c r="T36" s="5"/>
      <c r="U36" s="5"/>
      <c r="V36" s="5"/>
    </row>
    <row r="37" spans="18:22" ht="12.75">
      <c r="R37" s="5"/>
      <c r="S37" s="5"/>
      <c r="T37" s="5"/>
      <c r="U37" s="5"/>
      <c r="V37" s="5"/>
    </row>
    <row r="38" spans="18:22" ht="12.75">
      <c r="R38" s="5"/>
      <c r="S38" s="5"/>
      <c r="T38" s="5"/>
      <c r="U38" s="5"/>
      <c r="V38" s="5"/>
    </row>
    <row r="39" spans="18:22" ht="12.75">
      <c r="R39" s="5"/>
      <c r="S39" s="5"/>
      <c r="T39" s="5"/>
      <c r="U39" s="5"/>
      <c r="V39" s="5"/>
    </row>
    <row r="40" spans="18:22" ht="12.75">
      <c r="R40" s="5"/>
      <c r="S40" s="5"/>
      <c r="T40" s="5"/>
      <c r="U40" s="5"/>
      <c r="V40" s="5"/>
    </row>
    <row r="41" spans="18:22" ht="12.75">
      <c r="R41" s="5"/>
      <c r="S41" s="5"/>
      <c r="T41" s="5"/>
      <c r="U41" s="5"/>
      <c r="V41" s="5"/>
    </row>
    <row r="42" spans="18:22" ht="12.75">
      <c r="R42" s="5"/>
      <c r="S42" s="5"/>
      <c r="T42" s="5"/>
      <c r="U42" s="5"/>
      <c r="V42" s="5"/>
    </row>
    <row r="43" spans="18:22" ht="12.75">
      <c r="R43" s="5"/>
      <c r="S43" s="5"/>
      <c r="T43" s="5"/>
      <c r="U43" s="5"/>
      <c r="V43" s="5"/>
    </row>
    <row r="44" spans="18:22" ht="12.75">
      <c r="R44" s="5"/>
      <c r="S44" s="5"/>
      <c r="T44" s="5"/>
      <c r="U44" s="5"/>
      <c r="V44" s="5"/>
    </row>
  </sheetData>
  <mergeCells count="2">
    <mergeCell ref="A31:Q32"/>
    <mergeCell ref="A33:Q33"/>
  </mergeCells>
  <conditionalFormatting sqref="H5:H30 Q5:Q30">
    <cfRule type="cellIs" priority="1" dxfId="0" operator="greaterThan" stopIfTrue="1">
      <formula>30</formula>
    </cfRule>
    <cfRule type="cellIs" priority="2" dxfId="1" operator="between" stopIfTrue="1">
      <formula>25</formula>
      <formula>31</formula>
    </cfRule>
    <cfRule type="cellIs" priority="3" dxfId="2" operator="between" stopIfTrue="1">
      <formula>19</formula>
      <formula>26</formula>
    </cfRule>
  </conditionalFormatting>
  <conditionalFormatting sqref="C6:C28">
    <cfRule type="cellIs" priority="4" dxfId="3" operator="lessThanOrEqual" stopIfTrue="1">
      <formula>$C$1</formula>
    </cfRule>
  </conditionalFormatting>
  <conditionalFormatting sqref="G5:G30 P5:P30">
    <cfRule type="cellIs" priority="5" dxfId="0" operator="equal" stopIfTrue="1">
      <formula>"?"</formula>
    </cfRule>
  </conditionalFormatting>
  <conditionalFormatting sqref="D5:D30 M5:M30">
    <cfRule type="cellIs" priority="6" dxfId="0" operator="greaterThan" stopIfTrue="1">
      <formula>0</formula>
    </cfRule>
    <cfRule type="cellIs" priority="7" dxfId="4" operator="equal" stopIfTrue="1">
      <formula>$R$1</formula>
    </cfRule>
  </conditionalFormatting>
  <printOptions/>
  <pageMargins left="0.5" right="0.5" top="1" bottom="1" header="0.5" footer="0.5"/>
  <pageSetup orientation="landscape"/>
  <headerFooter alignWithMargins="0">
    <oddHeader>&amp;CWeight Loss Progress</oddHeader>
  </headerFooter>
</worksheet>
</file>

<file path=xl/worksheets/sheet3.xml><?xml version="1.0" encoding="utf-8"?>
<worksheet xmlns="http://schemas.openxmlformats.org/spreadsheetml/2006/main" xmlns:r="http://schemas.openxmlformats.org/officeDocument/2006/relationships">
  <dimension ref="H1:N12"/>
  <sheetViews>
    <sheetView workbookViewId="0" topLeftCell="A1">
      <selection activeCell="B57" sqref="B57"/>
    </sheetView>
  </sheetViews>
  <sheetFormatPr defaultColWidth="11.00390625" defaultRowHeight="12"/>
  <cols>
    <col min="1" max="16384" width="11.50390625" style="0" customWidth="1"/>
  </cols>
  <sheetData>
    <row r="1" spans="8:14" ht="12.75">
      <c r="H1" s="120" t="s">
        <v>1</v>
      </c>
      <c r="I1" s="120"/>
      <c r="J1" s="73"/>
      <c r="K1" s="73"/>
      <c r="L1" s="73"/>
      <c r="M1" s="73"/>
      <c r="N1" s="73"/>
    </row>
    <row r="2" spans="8:14" ht="12.75">
      <c r="H2" s="120"/>
      <c r="I2" s="120"/>
      <c r="J2" s="73"/>
      <c r="K2" s="73"/>
      <c r="L2" s="73"/>
      <c r="M2" s="73"/>
      <c r="N2" s="73"/>
    </row>
    <row r="3" spans="8:14" ht="12.75">
      <c r="H3" s="120"/>
      <c r="I3" s="120"/>
      <c r="J3" s="73"/>
      <c r="K3" s="73"/>
      <c r="L3" s="73"/>
      <c r="M3" s="73"/>
      <c r="N3" s="73"/>
    </row>
    <row r="4" spans="8:14" ht="12.75">
      <c r="H4" s="120"/>
      <c r="I4" s="120"/>
      <c r="J4" s="73"/>
      <c r="K4" s="73"/>
      <c r="L4" s="73"/>
      <c r="M4" s="73"/>
      <c r="N4" s="73"/>
    </row>
    <row r="5" spans="8:9" ht="12.75">
      <c r="H5" s="90"/>
      <c r="I5" s="90"/>
    </row>
    <row r="6" spans="8:9" ht="12.75">
      <c r="H6" s="90"/>
      <c r="I6" s="90"/>
    </row>
    <row r="7" spans="8:9" ht="12.75">
      <c r="H7" s="90"/>
      <c r="I7" s="90"/>
    </row>
    <row r="8" spans="8:9" ht="12.75">
      <c r="H8" s="90"/>
      <c r="I8" s="90"/>
    </row>
    <row r="9" spans="8:9" ht="12.75">
      <c r="H9" s="90"/>
      <c r="I9" s="90"/>
    </row>
    <row r="10" spans="8:9" ht="12.75">
      <c r="H10" s="90"/>
      <c r="I10" s="90"/>
    </row>
    <row r="11" spans="8:9" ht="12.75">
      <c r="H11" s="90"/>
      <c r="I11" s="90"/>
    </row>
    <row r="12" spans="8:9" ht="12.75">
      <c r="H12" s="90"/>
      <c r="I12" s="90"/>
    </row>
  </sheetData>
  <mergeCells count="1">
    <mergeCell ref="H1:I12"/>
  </mergeCells>
  <printOptions/>
  <pageMargins left="0.5" right="0.5" top="1" bottom="1" header="0.5" footer="0.5"/>
  <pageSetup horizontalDpi="360" verticalDpi="360"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Weight Loss Progress Chart</dc:title>
  <dc:subject>Weight Loss</dc:subject>
  <dc:creator>Anna Adam</dc:creator>
  <cp:keywords/>
  <dc:description>This is version 2 of the progress chart. Version 1 had no version number listed.</dc:description>
  <cp:lastModifiedBy>Anna Adam</cp:lastModifiedBy>
  <cp:lastPrinted>2001-04-23T13:57:23Z</cp:lastPrinted>
  <dcterms:created xsi:type="dcterms:W3CDTF">2000-12-11T15:51:17Z</dcterms:created>
  <dcterms:modified xsi:type="dcterms:W3CDTF">2001-04-27T03:28:19Z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