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ownloads\personal budget spreadsheetZZZ\"/>
    </mc:Choice>
  </mc:AlternateContent>
  <bookViews>
    <workbookView xWindow="0" yWindow="0" windowWidth="20490" windowHeight="9045"/>
  </bookViews>
  <sheets>
    <sheet name="Personal Monthly Budget" sheetId="1" r:id="rId1"/>
  </sheets>
  <calcPr calcId="152511"/>
  <webPublishing codePage="1252"/>
</workbook>
</file>

<file path=xl/calcChain.xml><?xml version="1.0" encoding="utf-8"?>
<calcChain xmlns="http://schemas.openxmlformats.org/spreadsheetml/2006/main">
  <c r="E16" i="1" l="1"/>
  <c r="E15" i="1"/>
  <c r="E14" i="1"/>
  <c r="E32" i="1"/>
  <c r="J30" i="1"/>
  <c r="J37" i="1"/>
  <c r="E39" i="1"/>
  <c r="J53" i="1"/>
  <c r="J54" i="1"/>
  <c r="J55" i="1"/>
  <c r="J56" i="1"/>
  <c r="J47" i="1"/>
  <c r="J48" i="1"/>
  <c r="J49" i="1"/>
  <c r="J41" i="1"/>
  <c r="J42" i="1"/>
  <c r="J43" i="1"/>
  <c r="J34" i="1"/>
  <c r="J35" i="1"/>
  <c r="J36" i="1"/>
  <c r="J25" i="1"/>
  <c r="J26" i="1"/>
  <c r="J27" i="1"/>
  <c r="J28" i="1"/>
  <c r="J29" i="1"/>
  <c r="J13" i="1"/>
  <c r="J22" i="1" s="1"/>
  <c r="J14" i="1"/>
  <c r="J15" i="1"/>
  <c r="J16" i="1"/>
  <c r="J17" i="1"/>
  <c r="J18" i="1"/>
  <c r="J19" i="1"/>
  <c r="J20" i="1"/>
  <c r="J21" i="1"/>
  <c r="E57" i="1"/>
  <c r="E58" i="1"/>
  <c r="E59" i="1"/>
  <c r="E60" i="1"/>
  <c r="E61" i="1"/>
  <c r="E62" i="1"/>
  <c r="E63" i="1"/>
  <c r="E49" i="1"/>
  <c r="E50" i="1"/>
  <c r="E51" i="1"/>
  <c r="E52" i="1"/>
  <c r="E53" i="1"/>
  <c r="E43" i="1"/>
  <c r="E44" i="1"/>
  <c r="E45" i="1"/>
  <c r="E36" i="1"/>
  <c r="E37" i="1"/>
  <c r="E38" i="1"/>
  <c r="E26" i="1"/>
  <c r="E27" i="1"/>
  <c r="E28" i="1"/>
  <c r="E29" i="1"/>
  <c r="E30" i="1"/>
  <c r="E31" i="1"/>
  <c r="E13" i="1"/>
  <c r="E17" i="1"/>
  <c r="E18" i="1"/>
  <c r="E19" i="1"/>
  <c r="E20" i="1"/>
  <c r="E21" i="1"/>
  <c r="E22" i="1"/>
  <c r="I57" i="1"/>
  <c r="H57" i="1"/>
  <c r="I50" i="1"/>
  <c r="H50" i="1"/>
  <c r="I44" i="1"/>
  <c r="H44" i="1"/>
  <c r="I38" i="1"/>
  <c r="H38" i="1"/>
  <c r="I31" i="1"/>
  <c r="H31" i="1"/>
  <c r="D64" i="1"/>
  <c r="C64" i="1"/>
  <c r="D54" i="1"/>
  <c r="C54" i="1"/>
  <c r="D46" i="1"/>
  <c r="C46" i="1"/>
  <c r="D40" i="1"/>
  <c r="C40" i="1"/>
  <c r="D33" i="1"/>
  <c r="C33" i="1"/>
  <c r="I22" i="1"/>
  <c r="H22" i="1"/>
  <c r="D23" i="1"/>
  <c r="C23" i="1"/>
  <c r="E7" i="1"/>
  <c r="E10" i="1"/>
  <c r="E64" i="1" l="1"/>
  <c r="J61" i="1"/>
  <c r="E23" i="1"/>
  <c r="J59" i="1"/>
  <c r="J57" i="1"/>
  <c r="J50" i="1"/>
  <c r="J44" i="1"/>
  <c r="J38" i="1"/>
  <c r="J31" i="1"/>
  <c r="E54" i="1"/>
  <c r="E46" i="1"/>
  <c r="E40" i="1"/>
  <c r="E33" i="1"/>
  <c r="J7" i="1" l="1"/>
  <c r="J63" i="1"/>
  <c r="J5" i="1"/>
  <c r="J9" i="1" l="1"/>
</calcChain>
</file>

<file path=xl/sharedStrings.xml><?xml version="1.0" encoding="utf-8"?>
<sst xmlns="http://schemas.openxmlformats.org/spreadsheetml/2006/main" count="140" uniqueCount="78">
  <si>
    <t>Projected Cost</t>
  </si>
  <si>
    <t>Actual Cost</t>
  </si>
  <si>
    <t>Difference</t>
  </si>
  <si>
    <t>Income 1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</si>
  <si>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</si>
  <si>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</si>
  <si>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</si>
  <si>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</si>
  <si>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</si>
  <si>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</si>
  <si>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</si>
  <si>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</si>
  <si>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</si>
  <si>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Insurance</t>
  </si>
  <si>
    <t>Licensing</t>
  </si>
  <si>
    <t>Fuel</t>
  </si>
  <si>
    <t>Maintenance</t>
  </si>
  <si>
    <t>Home</t>
  </si>
  <si>
    <t>Health</t>
  </si>
  <si>
    <t>Life</t>
  </si>
  <si>
    <t>Groceries</t>
  </si>
  <si>
    <t>Food</t>
  </si>
  <si>
    <t>Toys</t>
  </si>
  <si>
    <t>Medical</t>
  </si>
  <si>
    <t>Grooming</t>
  </si>
  <si>
    <t>Clothing</t>
  </si>
  <si>
    <t>Hair/nails</t>
  </si>
  <si>
    <t>Health club</t>
  </si>
  <si>
    <t>Dining out</t>
  </si>
  <si>
    <t>Video/DVD</t>
  </si>
  <si>
    <t>CDs</t>
  </si>
  <si>
    <t>Movies</t>
  </si>
  <si>
    <t>Concerts</t>
  </si>
  <si>
    <t>Live theater</t>
  </si>
  <si>
    <t>Dry cleaning</t>
  </si>
  <si>
    <t>Personal</t>
  </si>
  <si>
    <t>Federal</t>
  </si>
  <si>
    <t>State</t>
  </si>
  <si>
    <t>Local</t>
  </si>
  <si>
    <t>Charity 1</t>
  </si>
  <si>
    <t>Charity 2</t>
  </si>
  <si>
    <t>Organization dues or fees</t>
  </si>
  <si>
    <t>Attorney</t>
  </si>
  <si>
    <t>Alimony</t>
  </si>
  <si>
    <t>Student</t>
  </si>
  <si>
    <t>Personal Monthly Budget</t>
  </si>
  <si>
    <t>Extra income</t>
  </si>
  <si>
    <t>Total monthly income</t>
  </si>
  <si>
    <t>Charity 3</t>
  </si>
  <si>
    <t>Payments on lien or judgment</t>
  </si>
  <si>
    <t>Bus/taxi fare</t>
  </si>
  <si>
    <t>Electricity</t>
  </si>
  <si>
    <t>Vehicle payment</t>
  </si>
  <si>
    <t>Sporting events</t>
  </si>
  <si>
    <t>Credit card</t>
  </si>
  <si>
    <t>Retirement account</t>
  </si>
  <si>
    <t>Investment account</t>
  </si>
  <si>
    <t>HOUSING</t>
  </si>
  <si>
    <t>ENTERTAINMENT</t>
  </si>
  <si>
    <t>LOANS</t>
  </si>
  <si>
    <t>TRANSPORTATION</t>
  </si>
  <si>
    <t>TAXES</t>
  </si>
  <si>
    <t>INSURANCE</t>
  </si>
  <si>
    <t>FOOD</t>
  </si>
  <si>
    <t>SAVINGS OR INVESTMENTS</t>
  </si>
  <si>
    <t>GIFTS AND DONATIONS</t>
  </si>
  <si>
    <t>PETS</t>
  </si>
  <si>
    <t>LEGAL</t>
  </si>
  <si>
    <t>PERSONAL CARE</t>
  </si>
  <si>
    <t>ACTUAL MONTHLY INCOME</t>
  </si>
  <si>
    <t>PROJECTED MONTHLY INCOME</t>
  </si>
  <si>
    <t>TOTAL PROJECTED COST</t>
  </si>
  <si>
    <t>TOTAL ACTUAL COST</t>
  </si>
  <si>
    <t>TOTAL DIFFERENCE</t>
  </si>
  <si>
    <t>Total</t>
  </si>
  <si>
    <t>PROJECTED BALANCE (Projected income minus expenses)</t>
  </si>
  <si>
    <t>ACTUAL BALANCE (Actual income minus expenses)</t>
  </si>
  <si>
    <t>DIFFERENCE (Actual minus projected)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</si>
</sst>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12" x14ac:knownFonts="1">
    <font>
      <sz val="10"/>
      <color theme="1"/>
      <name val="Microsoft Sans Serif"/>
      <family val="2"/>
      <scheme val="minor"/>
    </font>
    <font>
      <sz val="8"/>
      <color theme="1"/>
      <name val="Arial"/>
      <family val="2"/>
    </font>
    <font>
      <sz val="30"/>
      <color indexed="63"/>
      <name val="Microsoft Sans Serif"/>
      <family val="2"/>
      <scheme val="minor"/>
    </font>
    <font>
      <sz val="10"/>
      <color indexed="63"/>
      <name val="Microsoft Sans Serif"/>
      <family val="2"/>
      <scheme val="minor"/>
    </font>
    <font>
      <b/>
      <sz val="10"/>
      <color indexed="63"/>
      <name val="Microsoft Sans Serif"/>
      <family val="2"/>
      <scheme val="minor"/>
    </font>
    <font>
      <sz val="10"/>
      <name val="Microsoft Sans Serif"/>
      <family val="2"/>
      <scheme val="minor"/>
    </font>
    <font>
      <b/>
      <sz val="10"/>
      <name val="Microsoft Sans Serif"/>
      <family val="2"/>
      <scheme val="minor"/>
    </font>
    <font>
      <b/>
      <sz val="10"/>
      <color theme="3"/>
      <name val="Microsoft Sans Serif"/>
      <family val="2"/>
      <scheme val="minor"/>
    </font>
    <font>
      <b/>
      <sz val="10"/>
      <color theme="4"/>
      <name val="Microsoft Sans Serif"/>
      <family val="2"/>
      <scheme val="minor"/>
    </font>
    <font>
      <sz val="10"/>
      <color theme="3"/>
      <name val="Microsoft Sans Serif"/>
      <family val="2"/>
      <scheme val="minor"/>
    </font>
    <font>
      <sz val="10"/>
      <color theme="4"/>
      <name val="Microsoft Sans Serif"/>
      <family val="2"/>
      <scheme val="minor"/>
    </font>
    <font>
      <sz val="30"/>
      <color theme="3"/>
      <name val="Franklin Gothic Demi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7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thin">
        <color theme="0"/>
      </top>
      <bottom style="medium">
        <color theme="3"/>
      </bottom>
      <diagonal/>
    </border>
    <border>
      <left/>
      <right/>
      <top style="thin">
        <color theme="0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0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 style="thin">
        <color theme="3"/>
      </right>
      <top style="medium">
        <color theme="3"/>
      </top>
      <bottom/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 style="thin">
        <color theme="0"/>
      </bottom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/>
      <bottom/>
      <diagonal/>
    </border>
    <border>
      <left style="medium">
        <color theme="4" tint="0.79998168889431442"/>
      </left>
      <right/>
      <top style="medium">
        <color theme="4" tint="0.79998168889431442"/>
      </top>
      <bottom/>
      <diagonal/>
    </border>
    <border>
      <left/>
      <right style="medium">
        <color theme="4" tint="0.79998168889431442"/>
      </right>
      <top/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4" tint="0.79998168889431442"/>
      </left>
      <right style="medium">
        <color theme="4" tint="0.79998168889431442"/>
      </right>
      <top/>
      <bottom style="medium">
        <color theme="4" tint="0.79998168889431442"/>
      </bottom>
      <diagonal/>
    </border>
    <border>
      <left style="medium">
        <color theme="4" tint="0.79998168889431442"/>
      </left>
      <right style="medium">
        <color theme="4" tint="0.79998168889431442"/>
      </right>
      <top/>
      <bottom/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3"/>
      </left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/>
      <top style="medium">
        <color theme="6" tint="0.79998168889431442"/>
      </top>
      <bottom style="medium">
        <color theme="6" tint="0.79998168889431442"/>
      </bottom>
      <diagonal/>
    </border>
    <border>
      <left/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6" tint="0.79998168889431442"/>
      </right>
      <top style="medium">
        <color theme="3"/>
      </top>
      <bottom/>
      <diagonal/>
    </border>
    <border>
      <left/>
      <right style="medium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/>
      <diagonal/>
    </border>
    <border>
      <left style="medium">
        <color theme="6" tint="0.79998168889431442"/>
      </left>
      <right style="medium">
        <color theme="6" tint="0.79998168889431442"/>
      </right>
      <top/>
      <bottom style="medium">
        <color theme="4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/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4" tint="0.79998168889431442"/>
      </top>
      <bottom style="medium">
        <color theme="6" tint="0.79998168889431442"/>
      </bottom>
      <diagonal/>
    </border>
    <border>
      <left/>
      <right style="medium">
        <color theme="6" tint="0.79998168889431442"/>
      </right>
      <top/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4" tint="0.79998168889431442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/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4" tint="0.79998168889431442"/>
      </bottom>
      <diagonal/>
    </border>
    <border>
      <left style="medium">
        <color theme="6" tint="0.79998168889431442"/>
      </left>
      <right/>
      <top/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 style="medium">
        <color theme="6" tint="0.79998168889431442"/>
      </bottom>
      <diagonal/>
    </border>
    <border>
      <left style="medium">
        <color theme="4" tint="0.79998168889431442"/>
      </left>
      <right style="medium">
        <color theme="6" tint="0.79998168889431442"/>
      </right>
      <top/>
      <bottom style="medium">
        <color theme="3"/>
      </bottom>
      <diagonal/>
    </border>
    <border>
      <left style="medium">
        <color theme="6" tint="0.79998168889431442"/>
      </left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/>
      <right style="medium">
        <color theme="6" tint="0.79998168889431442"/>
      </right>
      <top/>
      <bottom/>
      <diagonal/>
    </border>
    <border>
      <left style="medium">
        <color theme="6" tint="0.79998168889431442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6" tint="0.79998168889431442"/>
      </left>
      <right/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3"/>
      </right>
      <top style="medium">
        <color theme="3"/>
      </top>
      <bottom style="medium">
        <color theme="6" tint="0.79998168889431442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/>
      </left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/>
      <right style="medium">
        <color theme="6" tint="0.79998168889431442"/>
      </right>
      <top style="medium">
        <color theme="3"/>
      </top>
      <bottom/>
      <diagonal/>
    </border>
    <border>
      <left/>
      <right/>
      <top style="medium">
        <color theme="6" tint="0.79998168889431442"/>
      </top>
      <bottom/>
      <diagonal/>
    </border>
    <border>
      <left/>
      <right style="medium">
        <color theme="6" tint="0.79998168889431442"/>
      </right>
      <top style="medium">
        <color theme="6" tint="0.79998168889431442"/>
      </top>
      <bottom style="medium">
        <color theme="3"/>
      </bottom>
      <diagonal/>
    </border>
    <border>
      <left/>
      <right/>
      <top style="medium">
        <color theme="6" tint="0.79998168889431442"/>
      </top>
      <bottom style="medium">
        <color theme="3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4" borderId="0" xfId="0" applyFont="1" applyFill="1" applyBorder="1" applyAlignment="1">
      <alignment horizontal="left" wrapText="1"/>
    </xf>
    <xf numFmtId="0" fontId="3" fillId="4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6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 indent="1"/>
    </xf>
    <xf numFmtId="6" fontId="4" fillId="2" borderId="20" xfId="0" applyNumberFormat="1" applyFont="1" applyFill="1" applyBorder="1" applyAlignment="1">
      <alignment horizontal="left" vertical="center" indent="1"/>
    </xf>
    <xf numFmtId="6" fontId="3" fillId="6" borderId="0" xfId="0" applyNumberFormat="1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left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horizontal="right" vertical="center"/>
    </xf>
    <xf numFmtId="164" fontId="5" fillId="4" borderId="35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left" vertical="center" indent="1"/>
    </xf>
    <xf numFmtId="0" fontId="5" fillId="0" borderId="31" xfId="0" applyFont="1" applyFill="1" applyBorder="1" applyAlignment="1">
      <alignment horizontal="left" vertical="center"/>
    </xf>
    <xf numFmtId="0" fontId="5" fillId="4" borderId="35" xfId="0" applyFont="1" applyFill="1" applyBorder="1" applyAlignment="1">
      <alignment horizontal="left" vertical="center" indent="1"/>
    </xf>
    <xf numFmtId="0" fontId="10" fillId="5" borderId="38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indent="1"/>
    </xf>
    <xf numFmtId="0" fontId="10" fillId="5" borderId="10" xfId="0" applyFont="1" applyFill="1" applyBorder="1" applyAlignment="1">
      <alignment horizontal="left" vertical="center" indent="1"/>
    </xf>
    <xf numFmtId="0" fontId="10" fillId="5" borderId="40" xfId="0" applyFont="1" applyFill="1" applyBorder="1" applyAlignment="1">
      <alignment horizontal="center" vertical="center"/>
    </xf>
    <xf numFmtId="0" fontId="10" fillId="5" borderId="39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left" vertical="center" wrapText="1"/>
    </xf>
    <xf numFmtId="0" fontId="10" fillId="5" borderId="41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164" fontId="10" fillId="5" borderId="41" xfId="0" applyNumberFormat="1" applyFont="1" applyFill="1" applyBorder="1" applyAlignment="1">
      <alignment horizontal="right" vertical="center"/>
    </xf>
    <xf numFmtId="164" fontId="10" fillId="5" borderId="11" xfId="0" applyNumberFormat="1" applyFont="1" applyFill="1" applyBorder="1" applyAlignment="1">
      <alignment horizontal="right" vertical="center"/>
    </xf>
    <xf numFmtId="164" fontId="10" fillId="5" borderId="13" xfId="0" applyNumberFormat="1" applyFont="1" applyFill="1" applyBorder="1" applyAlignment="1">
      <alignment horizontal="right" vertical="center"/>
    </xf>
    <xf numFmtId="164" fontId="10" fillId="5" borderId="62" xfId="0" applyNumberFormat="1" applyFont="1" applyFill="1" applyBorder="1" applyAlignment="1">
      <alignment horizontal="right" vertical="center"/>
    </xf>
    <xf numFmtId="0" fontId="10" fillId="5" borderId="44" xfId="0" applyFont="1" applyFill="1" applyBorder="1" applyAlignment="1">
      <alignment horizontal="center" vertical="center"/>
    </xf>
    <xf numFmtId="164" fontId="10" fillId="5" borderId="57" xfId="0" applyNumberFormat="1" applyFont="1" applyFill="1" applyBorder="1" applyAlignment="1">
      <alignment horizontal="right" vertical="center"/>
    </xf>
    <xf numFmtId="164" fontId="10" fillId="5" borderId="44" xfId="0" applyNumberFormat="1" applyFont="1" applyFill="1" applyBorder="1" applyAlignment="1">
      <alignment horizontal="right" vertical="center"/>
    </xf>
    <xf numFmtId="0" fontId="10" fillId="5" borderId="59" xfId="0" applyFont="1" applyFill="1" applyBorder="1" applyAlignment="1">
      <alignment horizontal="center" vertical="center"/>
    </xf>
    <xf numFmtId="164" fontId="10" fillId="5" borderId="60" xfId="0" applyNumberFormat="1" applyFont="1" applyFill="1" applyBorder="1" applyAlignment="1">
      <alignment horizontal="right" vertical="center"/>
    </xf>
    <xf numFmtId="0" fontId="10" fillId="5" borderId="64" xfId="0" applyFont="1" applyFill="1" applyBorder="1" applyAlignment="1">
      <alignment horizontal="center" vertical="center"/>
    </xf>
    <xf numFmtId="0" fontId="10" fillId="5" borderId="65" xfId="0" applyFont="1" applyFill="1" applyBorder="1" applyAlignment="1">
      <alignment horizontal="center" vertical="center"/>
    </xf>
    <xf numFmtId="164" fontId="10" fillId="5" borderId="65" xfId="0" applyNumberFormat="1" applyFont="1" applyFill="1" applyBorder="1" applyAlignment="1">
      <alignment horizontal="right" vertical="center"/>
    </xf>
    <xf numFmtId="164" fontId="10" fillId="5" borderId="66" xfId="0" applyNumberFormat="1" applyFont="1" applyFill="1" applyBorder="1" applyAlignment="1">
      <alignment horizontal="right" vertical="center"/>
    </xf>
    <xf numFmtId="0" fontId="10" fillId="5" borderId="67" xfId="0" applyFont="1" applyFill="1" applyBorder="1" applyAlignment="1">
      <alignment horizontal="left" vertical="center" indent="1"/>
    </xf>
    <xf numFmtId="164" fontId="10" fillId="5" borderId="64" xfId="0" applyNumberFormat="1" applyFont="1" applyFill="1" applyBorder="1" applyAlignment="1">
      <alignment horizontal="right" vertical="center" indent="1"/>
    </xf>
    <xf numFmtId="164" fontId="10" fillId="5" borderId="65" xfId="0" applyNumberFormat="1" applyFont="1" applyFill="1" applyBorder="1" applyAlignment="1">
      <alignment horizontal="right" vertical="center" indent="1"/>
    </xf>
    <xf numFmtId="164" fontId="10" fillId="5" borderId="57" xfId="0" applyNumberFormat="1" applyFont="1" applyFill="1" applyBorder="1" applyAlignment="1">
      <alignment horizontal="right" vertical="center" indent="1"/>
    </xf>
    <xf numFmtId="0" fontId="10" fillId="5" borderId="68" xfId="0" applyFont="1" applyFill="1" applyBorder="1" applyAlignment="1">
      <alignment horizontal="left" vertical="center" indent="1"/>
    </xf>
    <xf numFmtId="0" fontId="10" fillId="5" borderId="57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left" vertical="center"/>
    </xf>
    <xf numFmtId="0" fontId="5" fillId="0" borderId="63" xfId="0" applyFont="1" applyFill="1" applyBorder="1" applyAlignment="1">
      <alignment horizontal="left" vertical="center"/>
    </xf>
    <xf numFmtId="0" fontId="10" fillId="5" borderId="59" xfId="0" applyFont="1" applyFill="1" applyBorder="1" applyAlignment="1">
      <alignment vertical="center"/>
    </xf>
    <xf numFmtId="6" fontId="9" fillId="6" borderId="15" xfId="0" applyNumberFormat="1" applyFont="1" applyFill="1" applyBorder="1" applyAlignment="1">
      <alignment horizontal="left" vertical="center" indent="1"/>
    </xf>
    <xf numFmtId="6" fontId="9" fillId="7" borderId="17" xfId="0" applyNumberFormat="1" applyFont="1" applyFill="1" applyBorder="1" applyAlignment="1">
      <alignment horizontal="left" vertical="center" indent="1"/>
    </xf>
    <xf numFmtId="6" fontId="7" fillId="8" borderId="13" xfId="0" applyNumberFormat="1" applyFont="1" applyFill="1" applyBorder="1" applyAlignment="1">
      <alignment horizontal="left" vertical="center" indent="1"/>
    </xf>
    <xf numFmtId="6" fontId="4" fillId="8" borderId="24" xfId="0" applyNumberFormat="1" applyFont="1" applyFill="1" applyBorder="1" applyAlignment="1">
      <alignment horizontal="left" vertical="center" indent="1"/>
    </xf>
    <xf numFmtId="6" fontId="3" fillId="7" borderId="17" xfId="0" applyNumberFormat="1" applyFont="1" applyFill="1" applyBorder="1" applyAlignment="1">
      <alignment horizontal="left" vertical="center" indent="1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left" vertical="center" indent="1" shrinkToFit="1"/>
    </xf>
    <xf numFmtId="164" fontId="9" fillId="0" borderId="35" xfId="0" applyNumberFormat="1" applyFont="1" applyFill="1" applyBorder="1" applyAlignment="1">
      <alignment horizontal="right" vertical="center" indent="1"/>
    </xf>
    <xf numFmtId="0" fontId="9" fillId="3" borderId="36" xfId="0" applyFont="1" applyFill="1" applyBorder="1" applyAlignment="1">
      <alignment horizontal="left" vertical="center" indent="1" shrinkToFit="1"/>
    </xf>
    <xf numFmtId="164" fontId="9" fillId="3" borderId="29" xfId="0" applyNumberFormat="1" applyFont="1" applyFill="1" applyBorder="1" applyAlignment="1">
      <alignment horizontal="right" vertical="center" indent="1"/>
    </xf>
    <xf numFmtId="0" fontId="9" fillId="0" borderId="37" xfId="0" applyFont="1" applyFill="1" applyBorder="1" applyAlignment="1">
      <alignment horizontal="left" vertical="center" indent="1" shrinkToFit="1"/>
    </xf>
    <xf numFmtId="164" fontId="9" fillId="0" borderId="29" xfId="0" applyNumberFormat="1" applyFont="1" applyFill="1" applyBorder="1" applyAlignment="1">
      <alignment horizontal="right" vertical="center" indent="1"/>
    </xf>
    <xf numFmtId="0" fontId="9" fillId="3" borderId="29" xfId="0" applyFont="1" applyFill="1" applyBorder="1" applyAlignment="1">
      <alignment horizontal="left" vertical="center" indent="1" shrinkToFit="1"/>
    </xf>
    <xf numFmtId="164" fontId="9" fillId="3" borderId="36" xfId="0" applyNumberFormat="1" applyFont="1" applyFill="1" applyBorder="1" applyAlignment="1">
      <alignment horizontal="right" vertical="center" indent="1"/>
    </xf>
    <xf numFmtId="164" fontId="9" fillId="0" borderId="30" xfId="0" applyNumberFormat="1" applyFont="1" applyFill="1" applyBorder="1" applyAlignment="1">
      <alignment horizontal="right" vertical="center" indent="1"/>
    </xf>
    <xf numFmtId="164" fontId="9" fillId="3" borderId="35" xfId="0" applyNumberFormat="1" applyFont="1" applyFill="1" applyBorder="1" applyAlignment="1">
      <alignment horizontal="right" vertical="center" indent="1"/>
    </xf>
    <xf numFmtId="164" fontId="9" fillId="3" borderId="33" xfId="0" applyNumberFormat="1" applyFont="1" applyFill="1" applyBorder="1" applyAlignment="1">
      <alignment horizontal="right" vertical="center" indent="1"/>
    </xf>
    <xf numFmtId="0" fontId="9" fillId="0" borderId="36" xfId="0" applyFont="1" applyFill="1" applyBorder="1" applyAlignment="1">
      <alignment horizontal="left" vertical="center" indent="1" shrinkToFit="1"/>
    </xf>
    <xf numFmtId="164" fontId="9" fillId="0" borderId="36" xfId="0" applyNumberFormat="1" applyFont="1" applyFill="1" applyBorder="1" applyAlignment="1">
      <alignment horizontal="right" vertical="center" indent="1"/>
    </xf>
    <xf numFmtId="164" fontId="9" fillId="0" borderId="31" xfId="0" applyNumberFormat="1" applyFont="1" applyFill="1" applyBorder="1" applyAlignment="1">
      <alignment horizontal="right" vertical="center" indent="1"/>
    </xf>
    <xf numFmtId="164" fontId="9" fillId="3" borderId="30" xfId="0" applyNumberFormat="1" applyFont="1" applyFill="1" applyBorder="1" applyAlignment="1">
      <alignment horizontal="right" vertical="center" indent="1"/>
    </xf>
    <xf numFmtId="164" fontId="9" fillId="0" borderId="33" xfId="0" applyNumberFormat="1" applyFont="1" applyFill="1" applyBorder="1" applyAlignment="1">
      <alignment horizontal="right" vertical="center" indent="1"/>
    </xf>
    <xf numFmtId="0" fontId="9" fillId="4" borderId="31" xfId="0" applyFont="1" applyFill="1" applyBorder="1" applyAlignment="1">
      <alignment horizontal="left" vertical="center" indent="1"/>
    </xf>
    <xf numFmtId="164" fontId="7" fillId="4" borderId="37" xfId="0" applyNumberFormat="1" applyFont="1" applyFill="1" applyBorder="1" applyAlignment="1">
      <alignment horizontal="right" vertical="center" indent="1"/>
    </xf>
    <xf numFmtId="164" fontId="9" fillId="4" borderId="37" xfId="0" applyNumberFormat="1" applyFont="1" applyFill="1" applyBorder="1" applyAlignment="1">
      <alignment horizontal="right" vertical="center" indent="1"/>
    </xf>
    <xf numFmtId="164" fontId="9" fillId="4" borderId="32" xfId="0" applyNumberFormat="1" applyFont="1" applyFill="1" applyBorder="1" applyAlignment="1">
      <alignment horizontal="right" vertical="center" indent="1"/>
    </xf>
    <xf numFmtId="0" fontId="9" fillId="0" borderId="54" xfId="0" applyFont="1" applyFill="1" applyBorder="1" applyAlignment="1">
      <alignment horizontal="left" vertical="center" indent="1" shrinkToFit="1"/>
    </xf>
    <xf numFmtId="164" fontId="9" fillId="0" borderId="60" xfId="0" applyNumberFormat="1" applyFont="1" applyFill="1" applyBorder="1" applyAlignment="1">
      <alignment horizontal="right" vertical="center" indent="1"/>
    </xf>
    <xf numFmtId="164" fontId="9" fillId="0" borderId="0" xfId="0" applyNumberFormat="1" applyFont="1" applyFill="1" applyBorder="1" applyAlignment="1">
      <alignment horizontal="right" vertical="center" indent="1"/>
    </xf>
    <xf numFmtId="164" fontId="9" fillId="0" borderId="45" xfId="0" applyNumberFormat="1" applyFont="1" applyFill="1" applyBorder="1" applyAlignment="1">
      <alignment horizontal="right" vertical="center" indent="1"/>
    </xf>
    <xf numFmtId="0" fontId="9" fillId="7" borderId="47" xfId="0" applyFont="1" applyFill="1" applyBorder="1" applyAlignment="1">
      <alignment horizontal="left" vertical="center" indent="1" shrinkToFit="1"/>
    </xf>
    <xf numFmtId="164" fontId="9" fillId="7" borderId="47" xfId="0" applyNumberFormat="1" applyFont="1" applyFill="1" applyBorder="1" applyAlignment="1">
      <alignment horizontal="right" vertical="center" indent="1"/>
    </xf>
    <xf numFmtId="164" fontId="9" fillId="0" borderId="47" xfId="0" applyNumberFormat="1" applyFont="1" applyFill="1" applyBorder="1" applyAlignment="1">
      <alignment horizontal="right" vertical="center" indent="1"/>
    </xf>
    <xf numFmtId="164" fontId="9" fillId="0" borderId="54" xfId="0" applyNumberFormat="1" applyFont="1" applyFill="1" applyBorder="1" applyAlignment="1">
      <alignment horizontal="right" vertical="center" indent="1"/>
    </xf>
    <xf numFmtId="164" fontId="9" fillId="7" borderId="50" xfId="0" applyNumberFormat="1" applyFont="1" applyFill="1" applyBorder="1" applyAlignment="1">
      <alignment horizontal="right" vertical="center" indent="1"/>
    </xf>
    <xf numFmtId="164" fontId="9" fillId="7" borderId="48" xfId="0" applyNumberFormat="1" applyFont="1" applyFill="1" applyBorder="1" applyAlignment="1">
      <alignment horizontal="right" vertical="center" indent="1"/>
    </xf>
    <xf numFmtId="164" fontId="9" fillId="7" borderId="54" xfId="0" applyNumberFormat="1" applyFont="1" applyFill="1" applyBorder="1" applyAlignment="1">
      <alignment horizontal="right" vertical="center" indent="1"/>
    </xf>
    <xf numFmtId="0" fontId="9" fillId="0" borderId="49" xfId="0" applyFont="1" applyFill="1" applyBorder="1" applyAlignment="1">
      <alignment horizontal="left" vertical="center" indent="1" shrinkToFit="1"/>
    </xf>
    <xf numFmtId="164" fontId="9" fillId="0" borderId="55" xfId="0" applyNumberFormat="1" applyFont="1" applyFill="1" applyBorder="1" applyAlignment="1">
      <alignment horizontal="right" vertical="center" indent="1"/>
    </xf>
    <xf numFmtId="0" fontId="9" fillId="7" borderId="53" xfId="0" applyFont="1" applyFill="1" applyBorder="1" applyAlignment="1">
      <alignment horizontal="left" vertical="center" indent="1" shrinkToFit="1"/>
    </xf>
    <xf numFmtId="164" fontId="9" fillId="7" borderId="53" xfId="0" applyNumberFormat="1" applyFont="1" applyFill="1" applyBorder="1" applyAlignment="1">
      <alignment horizontal="right" vertical="center" indent="1"/>
    </xf>
    <xf numFmtId="164" fontId="9" fillId="7" borderId="52" xfId="0" applyNumberFormat="1" applyFont="1" applyFill="1" applyBorder="1" applyAlignment="1">
      <alignment horizontal="right" vertical="center" indent="1"/>
    </xf>
    <xf numFmtId="0" fontId="9" fillId="0" borderId="31" xfId="0" applyFont="1" applyFill="1" applyBorder="1" applyAlignment="1">
      <alignment horizontal="left" vertical="center" indent="1"/>
    </xf>
    <xf numFmtId="164" fontId="9" fillId="0" borderId="35" xfId="0" applyNumberFormat="1" applyFont="1" applyFill="1" applyBorder="1" applyAlignment="1">
      <alignment horizontal="right" vertical="center"/>
    </xf>
    <xf numFmtId="164" fontId="9" fillId="3" borderId="36" xfId="0" applyNumberFormat="1" applyFont="1" applyFill="1" applyBorder="1" applyAlignment="1">
      <alignment horizontal="right" vertical="center"/>
    </xf>
    <xf numFmtId="164" fontId="9" fillId="0" borderId="29" xfId="0" applyNumberFormat="1" applyFont="1" applyFill="1" applyBorder="1" applyAlignment="1">
      <alignment horizontal="right" vertical="center"/>
    </xf>
    <xf numFmtId="164" fontId="9" fillId="3" borderId="35" xfId="0" applyNumberFormat="1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left" vertical="center" indent="1" shrinkToFit="1"/>
    </xf>
    <xf numFmtId="0" fontId="9" fillId="3" borderId="35" xfId="0" applyFont="1" applyFill="1" applyBorder="1" applyAlignment="1">
      <alignment horizontal="left" vertical="center" indent="1" shrinkToFit="1"/>
    </xf>
    <xf numFmtId="164" fontId="9" fillId="0" borderId="36" xfId="0" applyNumberFormat="1" applyFont="1" applyFill="1" applyBorder="1" applyAlignment="1">
      <alignment horizontal="right" vertical="center"/>
    </xf>
    <xf numFmtId="164" fontId="9" fillId="0" borderId="37" xfId="0" applyNumberFormat="1" applyFont="1" applyFill="1" applyBorder="1" applyAlignment="1">
      <alignment horizontal="right" vertical="center"/>
    </xf>
    <xf numFmtId="164" fontId="9" fillId="4" borderId="36" xfId="0" applyNumberFormat="1" applyFont="1" applyFill="1" applyBorder="1" applyAlignment="1">
      <alignment horizontal="right" vertical="center"/>
    </xf>
    <xf numFmtId="164" fontId="9" fillId="0" borderId="60" xfId="0" applyNumberFormat="1" applyFont="1" applyFill="1" applyBorder="1" applyAlignment="1">
      <alignment horizontal="right" vertical="center"/>
    </xf>
    <xf numFmtId="164" fontId="9" fillId="0" borderId="54" xfId="0" applyNumberFormat="1" applyFont="1" applyFill="1" applyBorder="1" applyAlignment="1">
      <alignment horizontal="right" vertical="center"/>
    </xf>
    <xf numFmtId="164" fontId="9" fillId="0" borderId="58" xfId="0" applyNumberFormat="1" applyFont="1" applyFill="1" applyBorder="1" applyAlignment="1">
      <alignment horizontal="right" vertical="center"/>
    </xf>
    <xf numFmtId="0" fontId="9" fillId="7" borderId="48" xfId="0" applyFont="1" applyFill="1" applyBorder="1" applyAlignment="1">
      <alignment horizontal="left" vertical="center" indent="1" shrinkToFit="1"/>
    </xf>
    <xf numFmtId="164" fontId="9" fillId="7" borderId="47" xfId="0" applyNumberFormat="1" applyFont="1" applyFill="1" applyBorder="1" applyAlignment="1">
      <alignment horizontal="right" vertical="center"/>
    </xf>
    <xf numFmtId="164" fontId="9" fillId="7" borderId="48" xfId="0" applyNumberFormat="1" applyFont="1" applyFill="1" applyBorder="1" applyAlignment="1">
      <alignment horizontal="right" vertical="center"/>
    </xf>
    <xf numFmtId="0" fontId="9" fillId="0" borderId="48" xfId="0" applyFont="1" applyFill="1" applyBorder="1" applyAlignment="1">
      <alignment horizontal="left" vertical="center" indent="1" shrinkToFit="1"/>
    </xf>
    <xf numFmtId="164" fontId="9" fillId="0" borderId="56" xfId="0" applyNumberFormat="1" applyFont="1" applyFill="1" applyBorder="1" applyAlignment="1">
      <alignment horizontal="right" vertical="center"/>
    </xf>
    <xf numFmtId="164" fontId="9" fillId="0" borderId="47" xfId="0" applyNumberFormat="1" applyFont="1" applyFill="1" applyBorder="1" applyAlignment="1">
      <alignment horizontal="right" vertical="center"/>
    </xf>
    <xf numFmtId="0" fontId="9" fillId="0" borderId="47" xfId="0" applyFont="1" applyFill="1" applyBorder="1" applyAlignment="1">
      <alignment horizontal="left" vertical="center" indent="1" shrinkToFit="1"/>
    </xf>
    <xf numFmtId="164" fontId="9" fillId="0" borderId="48" xfId="0" applyNumberFormat="1" applyFont="1" applyFill="1" applyBorder="1" applyAlignment="1">
      <alignment horizontal="right" vertical="center"/>
    </xf>
    <xf numFmtId="0" fontId="9" fillId="7" borderId="59" xfId="0" applyFont="1" applyFill="1" applyBorder="1" applyAlignment="1">
      <alignment horizontal="left" vertical="center" indent="1" shrinkToFit="1"/>
    </xf>
    <xf numFmtId="164" fontId="9" fillId="7" borderId="59" xfId="0" applyNumberFormat="1" applyFont="1" applyFill="1" applyBorder="1" applyAlignment="1">
      <alignment horizontal="right" vertical="center"/>
    </xf>
    <xf numFmtId="164" fontId="9" fillId="7" borderId="54" xfId="0" applyNumberFormat="1" applyFont="1" applyFill="1" applyBorder="1" applyAlignment="1">
      <alignment horizontal="right" vertical="center"/>
    </xf>
    <xf numFmtId="0" fontId="9" fillId="3" borderId="31" xfId="0" applyFont="1" applyFill="1" applyBorder="1" applyAlignment="1">
      <alignment horizontal="left" vertical="center" indent="1" shrinkToFit="1"/>
    </xf>
    <xf numFmtId="164" fontId="9" fillId="3" borderId="29" xfId="0" applyNumberFormat="1" applyFont="1" applyFill="1" applyBorder="1" applyAlignment="1">
      <alignment horizontal="right" vertical="center"/>
    </xf>
    <xf numFmtId="164" fontId="9" fillId="3" borderId="37" xfId="0" applyNumberFormat="1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left" vertical="center" indent="1" shrinkToFit="1"/>
    </xf>
    <xf numFmtId="164" fontId="9" fillId="0" borderId="63" xfId="0" applyNumberFormat="1" applyFont="1" applyFill="1" applyBorder="1" applyAlignment="1">
      <alignment horizontal="right" vertical="center"/>
    </xf>
    <xf numFmtId="0" fontId="9" fillId="7" borderId="70" xfId="0" applyFont="1" applyFill="1" applyBorder="1" applyAlignment="1">
      <alignment horizontal="left" vertical="center" indent="1" shrinkToFit="1"/>
    </xf>
    <xf numFmtId="164" fontId="9" fillId="7" borderId="55" xfId="0" applyNumberFormat="1" applyFont="1" applyFill="1" applyBorder="1" applyAlignment="1">
      <alignment horizontal="right" vertical="center"/>
    </xf>
    <xf numFmtId="164" fontId="9" fillId="7" borderId="49" xfId="0" applyNumberFormat="1" applyFont="1" applyFill="1" applyBorder="1" applyAlignment="1">
      <alignment horizontal="right" vertical="center"/>
    </xf>
    <xf numFmtId="0" fontId="9" fillId="0" borderId="43" xfId="0" applyFont="1" applyFill="1" applyBorder="1" applyAlignment="1">
      <alignment horizontal="left" vertical="center" indent="1" shrinkToFit="1"/>
    </xf>
    <xf numFmtId="164" fontId="9" fillId="0" borderId="51" xfId="0" applyNumberFormat="1" applyFont="1" applyFill="1" applyBorder="1" applyAlignment="1">
      <alignment horizontal="right" vertical="center"/>
    </xf>
    <xf numFmtId="0" fontId="9" fillId="7" borderId="16" xfId="0" applyFont="1" applyFill="1" applyBorder="1" applyAlignment="1">
      <alignment horizontal="left" vertical="center" indent="1" shrinkToFit="1"/>
    </xf>
    <xf numFmtId="164" fontId="9" fillId="7" borderId="63" xfId="0" applyNumberFormat="1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center" vertical="center"/>
    </xf>
    <xf numFmtId="164" fontId="9" fillId="0" borderId="31" xfId="0" applyNumberFormat="1" applyFont="1" applyFill="1" applyBorder="1" applyAlignment="1">
      <alignment horizontal="right" vertical="center"/>
    </xf>
    <xf numFmtId="164" fontId="9" fillId="3" borderId="30" xfId="0" applyNumberFormat="1" applyFont="1" applyFill="1" applyBorder="1" applyAlignment="1">
      <alignment horizontal="right" vertical="center"/>
    </xf>
    <xf numFmtId="164" fontId="9" fillId="4" borderId="31" xfId="0" applyNumberFormat="1" applyFont="1" applyFill="1" applyBorder="1" applyAlignment="1">
      <alignment horizontal="right" vertical="center"/>
    </xf>
    <xf numFmtId="0" fontId="9" fillId="0" borderId="69" xfId="0" applyFont="1" applyFill="1" applyBorder="1" applyAlignment="1">
      <alignment horizontal="left" vertical="center" indent="1" shrinkToFit="1"/>
    </xf>
    <xf numFmtId="164" fontId="9" fillId="0" borderId="45" xfId="0" applyNumberFormat="1" applyFont="1" applyFill="1" applyBorder="1" applyAlignment="1">
      <alignment horizontal="right" vertical="center"/>
    </xf>
    <xf numFmtId="164" fontId="9" fillId="7" borderId="50" xfId="0" applyNumberFormat="1" applyFont="1" applyFill="1" applyBorder="1" applyAlignment="1">
      <alignment horizontal="right" vertical="center"/>
    </xf>
    <xf numFmtId="0" fontId="9" fillId="0" borderId="63" xfId="0" applyFont="1" applyFill="1" applyBorder="1" applyAlignment="1">
      <alignment horizontal="left" vertical="center" indent="1" shrinkToFit="1"/>
    </xf>
    <xf numFmtId="164" fontId="9" fillId="0" borderId="59" xfId="0" applyNumberFormat="1" applyFont="1" applyFill="1" applyBorder="1" applyAlignment="1">
      <alignment horizontal="right" vertical="center"/>
    </xf>
    <xf numFmtId="164" fontId="9" fillId="0" borderId="61" xfId="0" applyNumberFormat="1" applyFont="1" applyFill="1" applyBorder="1" applyAlignment="1">
      <alignment horizontal="right" vertical="center"/>
    </xf>
    <xf numFmtId="0" fontId="9" fillId="0" borderId="33" xfId="0" applyFont="1" applyFill="1" applyBorder="1" applyAlignment="1">
      <alignment horizontal="left" vertical="center" indent="1" shrinkToFit="1"/>
    </xf>
    <xf numFmtId="0" fontId="9" fillId="0" borderId="34" xfId="0" applyFont="1" applyFill="1" applyBorder="1" applyAlignment="1">
      <alignment horizontal="left" vertical="center" indent="1" shrinkToFit="1"/>
    </xf>
    <xf numFmtId="164" fontId="9" fillId="4" borderId="0" xfId="0" applyNumberFormat="1" applyFont="1" applyFill="1" applyBorder="1" applyAlignment="1">
      <alignment horizontal="right" vertical="center"/>
    </xf>
    <xf numFmtId="0" fontId="9" fillId="0" borderId="56" xfId="0" applyFont="1" applyFill="1" applyBorder="1" applyAlignment="1">
      <alignment horizontal="left" vertical="center" indent="1" shrinkToFit="1"/>
    </xf>
    <xf numFmtId="0" fontId="9" fillId="0" borderId="59" xfId="0" applyFont="1" applyFill="1" applyBorder="1" applyAlignment="1">
      <alignment horizontal="left" vertical="center" indent="1" shrinkToFit="1"/>
    </xf>
    <xf numFmtId="164" fontId="9" fillId="0" borderId="0" xfId="0" applyNumberFormat="1" applyFont="1" applyFill="1" applyBorder="1" applyAlignment="1">
      <alignment horizontal="right" vertical="center"/>
    </xf>
    <xf numFmtId="0" fontId="9" fillId="7" borderId="46" xfId="0" applyFont="1" applyFill="1" applyBorder="1" applyAlignment="1">
      <alignment horizontal="left" vertical="center" indent="1" shrinkToFit="1"/>
    </xf>
    <xf numFmtId="164" fontId="9" fillId="7" borderId="43" xfId="0" applyNumberFormat="1" applyFont="1" applyFill="1" applyBorder="1" applyAlignment="1">
      <alignment horizontal="right" vertical="center"/>
    </xf>
    <xf numFmtId="164" fontId="9" fillId="0" borderId="55" xfId="0" applyNumberFormat="1" applyFont="1" applyFill="1" applyBorder="1" applyAlignment="1">
      <alignment horizontal="right" vertical="center"/>
    </xf>
    <xf numFmtId="0" fontId="9" fillId="7" borderId="71" xfId="0" applyFont="1" applyFill="1" applyBorder="1" applyAlignment="1">
      <alignment horizontal="left" vertical="center" indent="1" shrinkToFit="1"/>
    </xf>
    <xf numFmtId="164" fontId="9" fillId="7" borderId="72" xfId="0" applyNumberFormat="1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left" vertical="center" wrapText="1" indent="1"/>
    </xf>
    <xf numFmtId="0" fontId="5" fillId="0" borderId="2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6" fontId="4" fillId="3" borderId="1" xfId="0" applyNumberFormat="1" applyFont="1" applyFill="1" applyBorder="1" applyAlignment="1">
      <alignment horizontal="left" vertical="center" indent="1"/>
    </xf>
    <xf numFmtId="0" fontId="8" fillId="5" borderId="1" xfId="0" applyFont="1" applyFill="1" applyBorder="1" applyAlignment="1">
      <alignment horizontal="left" vertical="center" indent="1" shrinkToFit="1"/>
    </xf>
    <xf numFmtId="6" fontId="4" fillId="7" borderId="1" xfId="0" applyNumberFormat="1" applyFont="1" applyFill="1" applyBorder="1" applyAlignment="1">
      <alignment horizontal="left" vertical="center" indent="1"/>
    </xf>
    <xf numFmtId="6" fontId="4" fillId="6" borderId="1" xfId="0" applyNumberFormat="1" applyFont="1" applyFill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 indent="1"/>
    </xf>
    <xf numFmtId="0" fontId="8" fillId="5" borderId="7" xfId="0" applyFont="1" applyFill="1" applyBorder="1" applyAlignment="1">
      <alignment horizontal="left" vertical="center" indent="1" shrinkToFit="1"/>
    </xf>
    <xf numFmtId="0" fontId="8" fillId="5" borderId="2" xfId="0" applyFont="1" applyFill="1" applyBorder="1" applyAlignment="1">
      <alignment horizontal="left" vertical="center" indent="1" shrinkToFit="1"/>
    </xf>
    <xf numFmtId="0" fontId="8" fillId="5" borderId="6" xfId="0" applyFont="1" applyFill="1" applyBorder="1" applyAlignment="1">
      <alignment horizontal="left" vertical="center" indent="1" shrinkToFit="1"/>
    </xf>
    <xf numFmtId="0" fontId="8" fillId="5" borderId="4" xfId="0" applyFont="1" applyFill="1" applyBorder="1" applyAlignment="1">
      <alignment horizontal="left" vertical="center" indent="1" shrinkToFit="1"/>
    </xf>
    <xf numFmtId="0" fontId="8" fillId="5" borderId="3" xfId="0" applyFont="1" applyFill="1" applyBorder="1" applyAlignment="1">
      <alignment horizontal="left" vertical="center" indent="1" shrinkToFit="1"/>
    </xf>
    <xf numFmtId="6" fontId="4" fillId="3" borderId="28" xfId="0" applyNumberFormat="1" applyFont="1" applyFill="1" applyBorder="1" applyAlignment="1">
      <alignment horizontal="left" vertical="center" indent="1"/>
    </xf>
    <xf numFmtId="6" fontId="4" fillId="3" borderId="8" xfId="0" applyNumberFormat="1" applyFont="1" applyFill="1" applyBorder="1" applyAlignment="1">
      <alignment horizontal="left" vertical="center" indent="1"/>
    </xf>
    <xf numFmtId="0" fontId="7" fillId="8" borderId="13" xfId="0" applyFont="1" applyFill="1" applyBorder="1" applyAlignment="1">
      <alignment horizontal="left" vertical="center" wrapText="1" indent="1"/>
    </xf>
    <xf numFmtId="0" fontId="7" fillId="8" borderId="19" xfId="0" applyFont="1" applyFill="1" applyBorder="1" applyAlignment="1">
      <alignment horizontal="left" vertical="center" wrapText="1" indent="1"/>
    </xf>
    <xf numFmtId="6" fontId="4" fillId="6" borderId="8" xfId="0" applyNumberFormat="1" applyFont="1" applyFill="1" applyBorder="1" applyAlignment="1">
      <alignment horizontal="left" vertical="center" indent="1"/>
    </xf>
    <xf numFmtId="6" fontId="4" fillId="6" borderId="14" xfId="0" applyNumberFormat="1" applyFont="1" applyFill="1" applyBorder="1" applyAlignment="1">
      <alignment horizontal="left" vertical="center" indent="1"/>
    </xf>
    <xf numFmtId="0" fontId="3" fillId="6" borderId="20" xfId="0" applyFont="1" applyFill="1" applyBorder="1" applyAlignment="1">
      <alignment horizontal="left" vertical="center" wrapText="1" indent="1"/>
    </xf>
    <xf numFmtId="0" fontId="3" fillId="6" borderId="21" xfId="0" applyFont="1" applyFill="1" applyBorder="1" applyAlignment="1">
      <alignment horizontal="left" vertical="center" wrapText="1" indent="1"/>
    </xf>
    <xf numFmtId="0" fontId="3" fillId="7" borderId="12" xfId="0" applyFont="1" applyFill="1" applyBorder="1" applyAlignment="1">
      <alignment horizontal="left" vertical="center" wrapText="1" indent="1"/>
    </xf>
    <xf numFmtId="0" fontId="4" fillId="8" borderId="13" xfId="0" applyFont="1" applyFill="1" applyBorder="1" applyAlignment="1">
      <alignment horizontal="left" vertical="center" wrapText="1" indent="1"/>
    </xf>
    <xf numFmtId="0" fontId="4" fillId="8" borderId="19" xfId="0" applyFont="1" applyFill="1" applyBorder="1" applyAlignment="1">
      <alignment horizontal="left" vertical="center" wrapText="1" indent="1"/>
    </xf>
    <xf numFmtId="0" fontId="8" fillId="5" borderId="26" xfId="0" applyFont="1" applyFill="1" applyBorder="1" applyAlignment="1">
      <alignment horizontal="left" vertical="center" indent="1" shrinkToFit="1"/>
    </xf>
    <xf numFmtId="0" fontId="8" fillId="5" borderId="0" xfId="0" applyFont="1" applyFill="1" applyBorder="1" applyAlignment="1">
      <alignment horizontal="left" vertical="center" indent="1" shrinkToFit="1"/>
    </xf>
    <xf numFmtId="0" fontId="8" fillId="5" borderId="5" xfId="0" applyFont="1" applyFill="1" applyBorder="1" applyAlignment="1">
      <alignment horizontal="left" vertical="center" indent="1" shrinkToFit="1"/>
    </xf>
    <xf numFmtId="0" fontId="8" fillId="5" borderId="9" xfId="0" applyFont="1" applyFill="1" applyBorder="1" applyAlignment="1">
      <alignment horizontal="left" vertical="center" indent="1" shrinkToFit="1"/>
    </xf>
    <xf numFmtId="0" fontId="8" fillId="5" borderId="27" xfId="0" applyFont="1" applyFill="1" applyBorder="1" applyAlignment="1">
      <alignment horizontal="left" vertical="center" indent="1" shrinkToFit="1"/>
    </xf>
    <xf numFmtId="0" fontId="8" fillId="5" borderId="25" xfId="0" applyFont="1" applyFill="1" applyBorder="1" applyAlignment="1">
      <alignment horizontal="left" vertical="center" indent="1" shrinkToFit="1"/>
    </xf>
    <xf numFmtId="0" fontId="8" fillId="5" borderId="23" xfId="0" applyFont="1" applyFill="1" applyBorder="1" applyAlignment="1">
      <alignment horizontal="left" vertical="center" indent="1" shrinkToFit="1"/>
    </xf>
    <xf numFmtId="0" fontId="8" fillId="5" borderId="22" xfId="0" applyFont="1" applyFill="1" applyBorder="1" applyAlignment="1">
      <alignment horizontal="left" vertical="center" indent="1" shrinkToFit="1"/>
    </xf>
    <xf numFmtId="6" fontId="4" fillId="7" borderId="28" xfId="0" applyNumberFormat="1" applyFont="1" applyFill="1" applyBorder="1" applyAlignment="1">
      <alignment horizontal="left" vertical="center" indent="1"/>
    </xf>
    <xf numFmtId="6" fontId="4" fillId="7" borderId="14" xfId="0" applyNumberFormat="1" applyFont="1" applyFill="1" applyBorder="1" applyAlignment="1">
      <alignment horizontal="left" vertical="center" indent="1"/>
    </xf>
    <xf numFmtId="0" fontId="9" fillId="6" borderId="15" xfId="0" applyFont="1" applyFill="1" applyBorder="1" applyAlignment="1">
      <alignment horizontal="left" vertical="center" wrapText="1" indent="1"/>
    </xf>
    <xf numFmtId="0" fontId="9" fillId="6" borderId="18" xfId="0" applyFont="1" applyFill="1" applyBorder="1" applyAlignment="1">
      <alignment horizontal="left" vertical="center" wrapText="1" indent="1"/>
    </xf>
  </cellXfs>
  <cellStyles count="1">
    <cellStyle name="Normal" xfId="0" builtinId="0" customBuiltin="1"/>
  </cellStyles>
  <dxfs count="1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/>
        <top style="medium">
          <color theme="4" tint="0.79998168889431442"/>
        </top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 style="medium">
          <color theme="4" tint="0.79998168889431442"/>
        </top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 style="medium">
          <color theme="4" tint="0.79998168889431442"/>
        </top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u val="none"/>
        <vertAlign val="baseline"/>
        <sz val="10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u val="none"/>
        <vertAlign val="baseline"/>
        <sz val="10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\$#,##0.00"/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u val="none"/>
        <vertAlign val="baseline"/>
        <sz val="10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outline="0">
        <left/>
        <right style="thin">
          <color theme="4" tint="0.39994506668294322"/>
        </right>
      </border>
    </dxf>
    <dxf>
      <font>
        <u val="none"/>
        <vertAlign val="baseline"/>
        <sz val="10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u val="none"/>
        <vertAlign val="baseline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left" vertical="center" textRotation="0" indent="0" justifyLastLine="0" readingOrder="0"/>
    </dxf>
    <dxf>
      <font>
        <u val="none"/>
        <vertAlign val="baseline"/>
        <name val="Microsoft Sans Serif"/>
        <scheme val="minor"/>
      </font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 style="medium">
          <color theme="4" tint="0.79998168889431442"/>
        </right>
        <top/>
        <bottom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  <border diagonalUp="0" diagonalDown="0">
        <left/>
        <right style="medium">
          <color theme="6" tint="0.79998168889431442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3"/>
        </right>
        <top style="medium">
          <color theme="3"/>
        </top>
        <bottom style="medium">
          <color theme="6" tint="0.7999816888943144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vertical style="medium">
          <color theme="4" tint="0.79998168889431442"/>
        </vertical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outline="0">
        <left/>
        <right style="thin">
          <color theme="4" tint="0.39994506668294322"/>
        </right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  <border diagonalUp="0" diagonalDown="0">
        <right style="medium">
          <color theme="6" tint="0.79998168889431442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medium">
          <color theme="6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  <border diagonalUp="0" diagonalDown="0">
        <left/>
        <right style="medium">
          <color theme="4" tint="0.79998168889431442"/>
        </right>
        <top/>
        <bottom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3"/>
        </right>
        <top style="medium">
          <color theme="3"/>
        </top>
        <bottom style="medium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right" vertical="center" textRotation="0" wrapText="0" relativeIndent="1" justifyLastLine="0" shrinkToFit="0" readingOrder="0"/>
      <border diagonalUp="0" diagonalDown="0" outline="0">
        <right style="medium">
          <color theme="6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right" vertical="center" textRotation="0" wrapText="0" relativeIndent="1" justifyLastLine="0" shrinkToFit="0" readingOrder="0"/>
    </dxf>
    <dxf>
      <border diagonalUp="0" diagonalDown="0">
        <left style="medium">
          <color theme="6" tint="0.79998168889431442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right" vertical="center" textRotation="0" wrapText="0" relativeIndent="1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  <border diagonalUp="0" diagonalDown="0">
        <left style="medium">
          <color theme="3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border diagonalUp="0" diagonalDown="0" outline="0">
        <left style="medium">
          <color theme="6" tint="0.79998168889431442"/>
        </left>
        <right style="medium">
          <color theme="6" tint="0.79998168889431442"/>
        </right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vertical style="medium">
          <color theme="4" tint="0.79998168889431442"/>
        </vertical>
        <horizontal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12:E23" totalsRowCount="1" headerRowDxfId="155" dataDxfId="153" totalsRowDxfId="151" headerRowBorderDxfId="154" tableBorderDxfId="152" totalsRowBorderDxfId="150">
  <autoFilter ref="B12:E22">
    <filterColumn colId="0" hiddenButton="1"/>
    <filterColumn colId="1" hiddenButton="1"/>
    <filterColumn colId="2" hiddenButton="1"/>
    <filterColumn colId="3" hiddenButton="1"/>
  </autoFilter>
  <tableColumns count="4">
    <tableColumn id="1" name="HOUSING" totalsRowLabel="Total" dataDxfId="149" totalsRowDxfId="148"/>
    <tableColumn id="2" name="Projected Cost" totalsRowFunction="sum" dataDxfId="147" totalsRowDxfId="146"/>
    <tableColumn id="3" name="Actual Cost" totalsRowFunction="sum" dataDxfId="145" totalsRowDxfId="144"/>
    <tableColumn id="4" name="Difference" totalsRowFunction="sum" dataDxfId="143" totalsRowDxfId="142">
      <calculatedColumnFormula>Table1[Projected Cost]-Table1[Actual Cost]</calculatedColumnFormula>
    </tableColumn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le10" ref="G40:J44" totalsRowCount="1" headerRowDxfId="37" dataDxfId="35" totalsRowDxfId="33" headerRowBorderDxfId="36" tableBorderDxfId="34" totalsRowBorderDxfId="32">
  <autoFilter ref="G40:J43">
    <filterColumn colId="0" hiddenButton="1"/>
    <filterColumn colId="1" hiddenButton="1"/>
    <filterColumn colId="2" hiddenButton="1"/>
    <filterColumn colId="3" hiddenButton="1"/>
  </autoFilter>
  <tableColumns count="4">
    <tableColumn id="1" name="SAVINGS OR INVESTMENTS" totalsRowLabel="Total" dataDxfId="31" totalsRowDxfId="30"/>
    <tableColumn id="2" name="Projected Cost" totalsRowFunction="sum" dataDxfId="29" totalsRowDxfId="28"/>
    <tableColumn id="3" name="Actual Cost" totalsRowFunction="sum" dataDxfId="27" totalsRowDxfId="26"/>
    <tableColumn id="4" name="Difference" totalsRowFunction="sum" dataDxfId="25" totalsRowDxfId="24">
      <calculatedColumnFormula>Table10[Projected Cost]-Table10[Actual Cost]</calculatedColumnFormula>
    </tableColumn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7" name="Table7" displayName="Table7" ref="B56:E64" totalsRowCount="1" headerRowDxfId="23" dataDxfId="22" totalsRowDxfId="20" tableBorderDxfId="21">
  <autoFilter ref="B56:E63">
    <filterColumn colId="0" hiddenButton="1"/>
    <filterColumn colId="1" hiddenButton="1"/>
    <filterColumn colId="2" hiddenButton="1"/>
    <filterColumn colId="3" hiddenButton="1"/>
  </autoFilter>
  <tableColumns count="4">
    <tableColumn id="1" name="PERSONAL CARE" totalsRowLabel="Total" dataDxfId="19" totalsRowDxfId="18"/>
    <tableColumn id="2" name="Projected Cost" totalsRowFunction="sum" dataDxfId="17" totalsRowDxfId="16"/>
    <tableColumn id="3" name="Actual Cost" totalsRowFunction="sum" dataDxfId="15" totalsRowDxfId="14"/>
    <tableColumn id="4" name="Difference" totalsRowFunction="sum" dataDxfId="13" totalsRowDxfId="12">
      <calculatedColumnFormula>Table7[Projected Cost]-Table7[Actual Cost]</calculatedColumnFormula>
    </tableColumn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2" name="Table2" displayName="Table2" ref="G12:J22" totalsRowCount="1" headerRowDxfId="11" dataDxfId="10" totalsRowDxfId="8" tableBorderDxfId="9">
  <autoFilter ref="G12:J21">
    <filterColumn colId="0" hiddenButton="1"/>
    <filterColumn colId="1" hiddenButton="1"/>
    <filterColumn colId="2" hiddenButton="1"/>
    <filterColumn colId="3" hiddenButton="1"/>
  </autoFilter>
  <tableColumns count="4">
    <tableColumn id="1" name="ENTERTAINMENT" totalsRowLabel="Total" dataDxfId="7" totalsRowDxfId="6"/>
    <tableColumn id="2" name="Projected Cost" totalsRowFunction="sum" dataDxfId="5" totalsRowDxfId="4"/>
    <tableColumn id="3" name="Actual Cost" totalsRowFunction="sum" dataDxfId="3" totalsRowDxfId="2"/>
    <tableColumn id="4" name="Difference" totalsRowFunction="sum" dataDxfId="1" totalsRowDxfId="0">
      <calculatedColumnFormula>Table2[Projected Cost]-Table2[Actual Cost]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B35:E40" totalsRowCount="1" headerRowDxfId="141" dataDxfId="139" totalsRowDxfId="137" headerRowBorderDxfId="140" tableBorderDxfId="138" totalsRowBorderDxfId="136">
  <autoFilter ref="B35:E39">
    <filterColumn colId="0" hiddenButton="1"/>
    <filterColumn colId="1" hiddenButton="1"/>
    <filterColumn colId="2" hiddenButton="1"/>
    <filterColumn colId="3" hiddenButton="1"/>
  </autoFilter>
  <tableColumns count="4">
    <tableColumn id="1" name="INSURANCE" totalsRowLabel="Total" dataDxfId="135" totalsRowDxfId="134"/>
    <tableColumn id="2" name="Projected Cost" totalsRowFunction="sum" dataDxfId="133" totalsRowDxfId="132"/>
    <tableColumn id="3" name="Actual Cost" totalsRowFunction="sum" dataDxfId="131" totalsRowDxfId="130"/>
    <tableColumn id="4" name="Difference" totalsRowFunction="sum" dataDxfId="129" totalsRowDxfId="128">
      <calculatedColumnFormula>Table4[Projected Cost]-Table4[Actual Cost]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2" name="Table12" displayName="Table12" ref="G52:J57" totalsRowCount="1" headerRowDxfId="127" dataDxfId="125" totalsRowDxfId="123" headerRowBorderDxfId="126" tableBorderDxfId="124" totalsRowBorderDxfId="122">
  <autoFilter ref="G52:J56">
    <filterColumn colId="0" hiddenButton="1"/>
    <filterColumn colId="1" hiddenButton="1"/>
    <filterColumn colId="2" hiddenButton="1"/>
    <filterColumn colId="3" hiddenButton="1"/>
  </autoFilter>
  <tableColumns count="4">
    <tableColumn id="1" name="LEGAL" totalsRowLabel="Total" dataDxfId="121" totalsRowDxfId="120"/>
    <tableColumn id="2" name="Projected Cost" totalsRowFunction="sum" dataDxfId="119" totalsRowDxfId="118"/>
    <tableColumn id="3" name="Actual Cost" totalsRowFunction="sum" dataDxfId="117" totalsRowDxfId="116"/>
    <tableColumn id="4" name="Difference" totalsRowFunction="sum" dataDxfId="115" totalsRowDxfId="114">
      <calculatedColumnFormula>Table12[Projected Cost]-Table12[Actual Cost]</calculatedColumnFormula>
    </tableColumn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B48:E54" totalsRowCount="1" headerRowDxfId="113" dataDxfId="111" totalsRowDxfId="109" headerRowBorderDxfId="112" tableBorderDxfId="110" totalsRowBorderDxfId="108">
  <autoFilter ref="B48:E53">
    <filterColumn colId="0" hiddenButton="1"/>
    <filterColumn colId="1" hiddenButton="1"/>
    <filterColumn colId="2" hiddenButton="1"/>
    <filterColumn colId="3" hiddenButton="1"/>
  </autoFilter>
  <tableColumns count="4">
    <tableColumn id="1" name="PETS" totalsRowLabel="Total" dataDxfId="107" totalsRowDxfId="106"/>
    <tableColumn id="2" name="Projected Cost" totalsRowFunction="sum" dataDxfId="105" totalsRowDxfId="104"/>
    <tableColumn id="3" name="Actual Cost" totalsRowFunction="sum" dataDxfId="103" totalsRowDxfId="102"/>
    <tableColumn id="4" name="Difference" totalsRowFunction="sum" dataDxfId="101" totalsRowDxfId="100">
      <calculatedColumnFormula>Table6[Projected Cost]-Table6[Actual Cost]</calculatedColumnFormula>
    </tableColumn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11" name="Table11" displayName="Table11" ref="G46:J50" totalsRowCount="1" headerRowDxfId="99" dataDxfId="98" totalsRowDxfId="96" tableBorderDxfId="97">
  <autoFilter ref="G46:J49">
    <filterColumn colId="0" hiddenButton="1"/>
    <filterColumn colId="1" hiddenButton="1"/>
    <filterColumn colId="2" hiddenButton="1"/>
    <filterColumn colId="3" hiddenButton="1"/>
  </autoFilter>
  <tableColumns count="4">
    <tableColumn id="1" name="GIFTS AND DONATIONS" totalsRowLabel="Total" dataDxfId="95" totalsRowDxfId="94"/>
    <tableColumn id="2" name="Projected Cost" totalsRowFunction="sum" dataDxfId="93" totalsRowDxfId="92"/>
    <tableColumn id="3" name="Actual Cost" totalsRowFunction="sum" dataDxfId="91" totalsRowDxfId="90"/>
    <tableColumn id="4" name="Difference" totalsRowFunction="sum" dataDxfId="89" totalsRowDxfId="88">
      <calculatedColumnFormula>Table11[Projected Cost]-Table11[Actual Cost]</calculatedColumnFormula>
    </tableColumn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B42:E46" totalsRowCount="1" headerRowDxfId="87" dataDxfId="86" totalsRowDxfId="84" tableBorderDxfId="85">
  <autoFilter ref="B42:E45">
    <filterColumn colId="0" hiddenButton="1"/>
    <filterColumn colId="1" hiddenButton="1"/>
    <filterColumn colId="2" hiddenButton="1"/>
    <filterColumn colId="3" hiddenButton="1"/>
  </autoFilter>
  <tableColumns count="4">
    <tableColumn id="1" name="FOOD" totalsRowLabel="Total" dataDxfId="83" totalsRowDxfId="82"/>
    <tableColumn id="2" name="Projected Cost" totalsRowFunction="sum" dataDxfId="81" totalsRowDxfId="80"/>
    <tableColumn id="3" name="Actual Cost" totalsRowFunction="sum" dataDxfId="79" totalsRowDxfId="78"/>
    <tableColumn id="4" name="Difference" totalsRowFunction="sum" dataDxfId="77" totalsRowDxfId="76">
      <calculatedColumnFormula>Table5[Projected Cost]-Table5[Actual Cost]</calculatedColumnFormula>
    </tableColumn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9" name="Table9" displayName="Table9" ref="G33:J38" totalsRowCount="1" headerRowDxfId="75" dataDxfId="74" totalsRowDxfId="72" tableBorderDxfId="73">
  <autoFilter ref="G33:J37">
    <filterColumn colId="0" hiddenButton="1"/>
    <filterColumn colId="1" hiddenButton="1"/>
    <filterColumn colId="2" hiddenButton="1"/>
    <filterColumn colId="3" hiddenButton="1"/>
  </autoFilter>
  <tableColumns count="4">
    <tableColumn id="1" name="TAXES" totalsRowLabel="Total" dataDxfId="71" totalsRowDxfId="70"/>
    <tableColumn id="2" name="Projected Cost" totalsRowFunction="sum" dataDxfId="69" totalsRowDxfId="68"/>
    <tableColumn id="3" name="Actual Cost" totalsRowFunction="sum" dataDxfId="67" totalsRowDxfId="66"/>
    <tableColumn id="4" name="Difference" totalsRowFunction="sum" dataDxfId="65" totalsRowDxfId="64">
      <calculatedColumnFormula>Table9[Projected Cost]-Table9[Actual Cost]</calculatedColumnFormula>
    </tableColumn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3" name="Table3" displayName="Table3" ref="B25:E33" totalsRowCount="1" headerRowDxfId="63" dataDxfId="62" totalsRowDxfId="60" tableBorderDxfId="61">
  <autoFilter ref="B25:E32">
    <filterColumn colId="0" hiddenButton="1"/>
    <filterColumn colId="1" hiddenButton="1"/>
    <filterColumn colId="2" hiddenButton="1"/>
    <filterColumn colId="3" hiddenButton="1"/>
  </autoFilter>
  <tableColumns count="4">
    <tableColumn id="1" name="TRANSPORTATION" totalsRowLabel="Total" dataDxfId="59" totalsRowDxfId="58"/>
    <tableColumn id="2" name="Projected Cost" totalsRowFunction="sum" dataDxfId="57" totalsRowDxfId="56"/>
    <tableColumn id="3" name="Actual Cost" totalsRowFunction="sum" dataDxfId="55" totalsRowDxfId="54"/>
    <tableColumn id="4" name="Difference" totalsRowFunction="sum" dataDxfId="53" totalsRowDxfId="52">
      <calculatedColumnFormula>Table3[Projected Cost]-Table3[Actual Cost]</calculatedColumnFormula>
    </tableColumn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8" name="Table8" displayName="Table8" ref="G24:J31" totalsRowCount="1" headerRowDxfId="51" dataDxfId="49" totalsRowDxfId="47" headerRowBorderDxfId="50" tableBorderDxfId="48" totalsRowBorderDxfId="46">
  <autoFilter ref="G24:J30">
    <filterColumn colId="0" hiddenButton="1"/>
    <filterColumn colId="1" hiddenButton="1"/>
    <filterColumn colId="2" hiddenButton="1"/>
    <filterColumn colId="3" hiddenButton="1"/>
  </autoFilter>
  <tableColumns count="4">
    <tableColumn id="1" name="LOANS" totalsRowLabel="Total" dataDxfId="45" totalsRowDxfId="44"/>
    <tableColumn id="2" name="Projected Cost" totalsRowFunction="sum" dataDxfId="43" totalsRowDxfId="42"/>
    <tableColumn id="3" name="Actual Cost" totalsRowFunction="sum" dataDxfId="41" totalsRowDxfId="40"/>
    <tableColumn id="4" name="Difference" totalsRowFunction="sum" dataDxfId="39" totalsRowDxfId="38">
      <calculatedColumnFormula>Table8[Projected Cost]-Table8[Actual Cost]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24">
      <a:dk1>
        <a:sysClr val="windowText" lastClr="000000"/>
      </a:dk1>
      <a:lt1>
        <a:sysClr val="window" lastClr="FFFFFF"/>
      </a:lt1>
      <a:dk2>
        <a:srgbClr val="2F4158"/>
      </a:dk2>
      <a:lt2>
        <a:srgbClr val="F2F2F2"/>
      </a:lt2>
      <a:accent1>
        <a:srgbClr val="D0DE4E"/>
      </a:accent1>
      <a:accent2>
        <a:srgbClr val="3D5157"/>
      </a:accent2>
      <a:accent3>
        <a:srgbClr val="47653F"/>
      </a:accent3>
      <a:accent4>
        <a:srgbClr val="607E4C"/>
      </a:accent4>
      <a:accent5>
        <a:srgbClr val="78A141"/>
      </a:accent5>
      <a:accent6>
        <a:srgbClr val="9BBB59"/>
      </a:accent6>
      <a:hlink>
        <a:srgbClr val="9BBB59"/>
      </a:hlink>
      <a:folHlink>
        <a:srgbClr val="9BBB59"/>
      </a:folHlink>
    </a:clrScheme>
    <a:fontScheme name="Custom 5">
      <a:majorFont>
        <a:latin typeface="Franklin Gothic Demi"/>
        <a:ea typeface=""/>
        <a:cs typeface=""/>
      </a:majorFont>
      <a:minorFont>
        <a:latin typeface="Microsoft Sans Serif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65"/>
  <sheetViews>
    <sheetView showGridLines="0" tabSelected="1" workbookViewId="0"/>
  </sheetViews>
  <sheetFormatPr defaultRowHeight="12.75" x14ac:dyDescent="0.2"/>
  <cols>
    <col min="1" max="1" width="2.28515625" customWidth="1"/>
    <col min="2" max="2" width="30.140625" customWidth="1"/>
    <col min="3" max="5" width="16.5703125" customWidth="1"/>
    <col min="6" max="6" width="4.42578125" customWidth="1"/>
    <col min="7" max="7" width="32.42578125" customWidth="1"/>
    <col min="8" max="10" width="16.5703125" customWidth="1"/>
  </cols>
  <sheetData>
    <row r="1" spans="1:11" ht="10.5" customHeight="1" x14ac:dyDescent="0.5">
      <c r="A1" s="17"/>
      <c r="B1" s="5"/>
      <c r="C1" s="5"/>
      <c r="D1" s="5"/>
      <c r="E1" s="5"/>
      <c r="F1" s="5"/>
      <c r="G1" s="5"/>
      <c r="H1" s="5"/>
      <c r="I1" s="5"/>
      <c r="J1" s="6"/>
    </row>
    <row r="2" spans="1:11" ht="51.95" customHeight="1" x14ac:dyDescent="0.2">
      <c r="A2" s="17"/>
      <c r="B2" s="168" t="s">
        <v>45</v>
      </c>
      <c r="C2" s="168"/>
      <c r="D2" s="168"/>
      <c r="E2" s="168"/>
      <c r="F2" s="168"/>
      <c r="G2" s="168"/>
      <c r="H2" s="168"/>
      <c r="I2" s="168"/>
      <c r="J2" s="168"/>
    </row>
    <row r="3" spans="1:11" ht="9" customHeight="1" x14ac:dyDescent="0.2">
      <c r="A3" s="2"/>
      <c r="B3" s="157"/>
      <c r="C3" s="157"/>
      <c r="D3" s="157"/>
      <c r="E3" s="157"/>
      <c r="F3" s="157"/>
      <c r="G3" s="157"/>
      <c r="H3" s="157"/>
      <c r="I3" s="157"/>
      <c r="J3" s="157"/>
    </row>
    <row r="4" spans="1:11" s="12" customFormat="1" ht="20.100000000000001" customHeight="1" x14ac:dyDescent="0.2">
      <c r="A4" s="3"/>
      <c r="B4" s="13"/>
      <c r="C4" s="11"/>
      <c r="D4" s="11"/>
      <c r="E4" s="11"/>
      <c r="F4" s="11"/>
      <c r="G4" s="11"/>
      <c r="H4" s="11"/>
      <c r="I4" s="11"/>
      <c r="J4" s="11"/>
    </row>
    <row r="5" spans="1:11" ht="18" customHeight="1" x14ac:dyDescent="0.2">
      <c r="A5" s="1"/>
      <c r="B5" s="188" t="s">
        <v>70</v>
      </c>
      <c r="C5" s="195" t="s">
        <v>3</v>
      </c>
      <c r="D5" s="196"/>
      <c r="E5" s="56">
        <v>2500</v>
      </c>
      <c r="F5" s="7"/>
      <c r="G5" s="172" t="s">
        <v>75</v>
      </c>
      <c r="H5" s="164"/>
      <c r="I5" s="173"/>
      <c r="J5" s="178">
        <f>E7-J59</f>
        <v>940</v>
      </c>
    </row>
    <row r="6" spans="1:11" ht="18" customHeight="1" thickBot="1" x14ac:dyDescent="0.25">
      <c r="A6" s="1"/>
      <c r="B6" s="186"/>
      <c r="C6" s="158" t="s">
        <v>46</v>
      </c>
      <c r="D6" s="158"/>
      <c r="E6" s="57">
        <v>500</v>
      </c>
      <c r="F6" s="7"/>
      <c r="G6" s="190"/>
      <c r="H6" s="191"/>
      <c r="I6" s="192"/>
      <c r="J6" s="179"/>
    </row>
    <row r="7" spans="1:11" ht="18" customHeight="1" thickBot="1" x14ac:dyDescent="0.25">
      <c r="A7" s="1"/>
      <c r="B7" s="189"/>
      <c r="C7" s="176" t="s">
        <v>47</v>
      </c>
      <c r="D7" s="177"/>
      <c r="E7" s="58">
        <f>SUM(E5:E6)</f>
        <v>3000</v>
      </c>
      <c r="F7" s="7"/>
      <c r="G7" s="169" t="s">
        <v>76</v>
      </c>
      <c r="H7" s="170"/>
      <c r="I7" s="171"/>
      <c r="J7" s="193">
        <f>E10-J61</f>
        <v>960</v>
      </c>
      <c r="K7" s="18"/>
    </row>
    <row r="8" spans="1:11" ht="18" customHeight="1" thickBot="1" x14ac:dyDescent="0.25">
      <c r="A8" s="1"/>
      <c r="B8" s="185" t="s">
        <v>69</v>
      </c>
      <c r="C8" s="180" t="s">
        <v>3</v>
      </c>
      <c r="D8" s="181"/>
      <c r="E8" s="16">
        <v>2500</v>
      </c>
      <c r="F8" s="7"/>
      <c r="G8" s="190"/>
      <c r="H8" s="191"/>
      <c r="I8" s="192"/>
      <c r="J8" s="194"/>
    </row>
    <row r="9" spans="1:11" ht="18" customHeight="1" thickBot="1" x14ac:dyDescent="0.25">
      <c r="A9" s="1"/>
      <c r="B9" s="186"/>
      <c r="C9" s="182" t="s">
        <v>46</v>
      </c>
      <c r="D9" s="182"/>
      <c r="E9" s="60">
        <v>500</v>
      </c>
      <c r="F9" s="7"/>
      <c r="G9" s="169" t="s">
        <v>77</v>
      </c>
      <c r="H9" s="170"/>
      <c r="I9" s="171"/>
      <c r="J9" s="174">
        <f>J7-J5</f>
        <v>20</v>
      </c>
      <c r="K9" s="18"/>
    </row>
    <row r="10" spans="1:11" ht="18" customHeight="1" thickBot="1" x14ac:dyDescent="0.25">
      <c r="A10" s="1"/>
      <c r="B10" s="187"/>
      <c r="C10" s="183" t="s">
        <v>47</v>
      </c>
      <c r="D10" s="184"/>
      <c r="E10" s="59">
        <f>SUM(E8:E9)</f>
        <v>3000</v>
      </c>
      <c r="F10" s="7"/>
      <c r="G10" s="172"/>
      <c r="H10" s="164"/>
      <c r="I10" s="173"/>
      <c r="J10" s="175"/>
      <c r="K10" s="18"/>
    </row>
    <row r="11" spans="1:11" ht="20.100000000000001" customHeight="1" thickBot="1" x14ac:dyDescent="0.25">
      <c r="A11" s="1"/>
      <c r="C11" s="14"/>
      <c r="D11" s="8"/>
      <c r="E11" s="15"/>
      <c r="F11" s="7"/>
      <c r="G11" s="10"/>
      <c r="H11" s="10"/>
      <c r="I11" s="10"/>
      <c r="J11" s="9"/>
    </row>
    <row r="12" spans="1:11" ht="18" customHeight="1" thickBot="1" x14ac:dyDescent="0.25">
      <c r="A12" s="1"/>
      <c r="B12" s="26" t="s">
        <v>57</v>
      </c>
      <c r="C12" s="29" t="s">
        <v>0</v>
      </c>
      <c r="D12" s="29" t="s">
        <v>1</v>
      </c>
      <c r="E12" s="30" t="s">
        <v>2</v>
      </c>
      <c r="F12" s="31"/>
      <c r="G12" s="27" t="s">
        <v>58</v>
      </c>
      <c r="H12" s="61" t="s">
        <v>0</v>
      </c>
      <c r="I12" s="62" t="s">
        <v>1</v>
      </c>
      <c r="J12" s="63" t="s">
        <v>2</v>
      </c>
    </row>
    <row r="13" spans="1:11" ht="18" customHeight="1" thickBot="1" x14ac:dyDescent="0.25">
      <c r="A13" s="1"/>
      <c r="B13" s="84" t="s">
        <v>4</v>
      </c>
      <c r="C13" s="85">
        <v>1500</v>
      </c>
      <c r="D13" s="86">
        <v>1400</v>
      </c>
      <c r="E13" s="87">
        <f>Table1[Projected Cost]-Table1[Actual Cost]</f>
        <v>100</v>
      </c>
      <c r="F13" s="24"/>
      <c r="G13" s="64" t="s">
        <v>29</v>
      </c>
      <c r="H13" s="65">
        <v>0</v>
      </c>
      <c r="I13" s="65">
        <v>50</v>
      </c>
      <c r="J13" s="65">
        <f>Table2[Projected Cost]-Table2[Actual Cost]</f>
        <v>-50</v>
      </c>
    </row>
    <row r="14" spans="1:11" ht="18" customHeight="1" thickBot="1" x14ac:dyDescent="0.25">
      <c r="A14" s="1"/>
      <c r="B14" s="88" t="s">
        <v>5</v>
      </c>
      <c r="C14" s="89">
        <v>60</v>
      </c>
      <c r="D14" s="89">
        <v>100</v>
      </c>
      <c r="E14" s="89">
        <f>Table1[Projected Cost]-Table1[Actual Cost]</f>
        <v>-40</v>
      </c>
      <c r="F14" s="4"/>
      <c r="G14" s="66" t="s">
        <v>30</v>
      </c>
      <c r="H14" s="67"/>
      <c r="I14" s="67"/>
      <c r="J14" s="67">
        <f>Table2[Projected Cost]-Table2[Actual Cost]</f>
        <v>0</v>
      </c>
    </row>
    <row r="15" spans="1:11" ht="18" customHeight="1" thickBot="1" x14ac:dyDescent="0.25">
      <c r="A15" s="2"/>
      <c r="B15" s="84" t="s">
        <v>51</v>
      </c>
      <c r="C15" s="90">
        <v>50</v>
      </c>
      <c r="D15" s="91">
        <v>60</v>
      </c>
      <c r="E15" s="91">
        <f>Table1[Projected Cost]-Table1[Actual Cost]</f>
        <v>-10</v>
      </c>
      <c r="F15" s="4"/>
      <c r="G15" s="68" t="s">
        <v>31</v>
      </c>
      <c r="H15" s="65"/>
      <c r="I15" s="69"/>
      <c r="J15" s="69">
        <f>Table2[Projected Cost]-Table2[Actual Cost]</f>
        <v>0</v>
      </c>
    </row>
    <row r="16" spans="1:11" ht="18" customHeight="1" thickBot="1" x14ac:dyDescent="0.25">
      <c r="A16" s="1"/>
      <c r="B16" s="88" t="s">
        <v>6</v>
      </c>
      <c r="C16" s="92">
        <v>200</v>
      </c>
      <c r="D16" s="89">
        <v>180</v>
      </c>
      <c r="E16" s="89">
        <f>Table1[Projected Cost]-Table1[Actual Cost]</f>
        <v>20</v>
      </c>
      <c r="F16" s="4"/>
      <c r="G16" s="70" t="s">
        <v>32</v>
      </c>
      <c r="H16" s="71"/>
      <c r="I16" s="71"/>
      <c r="J16" s="67">
        <f>Table2[Projected Cost]-Table2[Actual Cost]</f>
        <v>0</v>
      </c>
    </row>
    <row r="17" spans="1:10" ht="18" customHeight="1" thickBot="1" x14ac:dyDescent="0.25">
      <c r="A17" s="1"/>
      <c r="B17" s="84" t="s">
        <v>7</v>
      </c>
      <c r="C17" s="91"/>
      <c r="D17" s="91"/>
      <c r="E17" s="91">
        <f>Table1[Projected Cost]-Table1[Actual Cost]</f>
        <v>0</v>
      </c>
      <c r="F17" s="4"/>
      <c r="G17" s="64" t="s">
        <v>53</v>
      </c>
      <c r="H17" s="69"/>
      <c r="I17" s="69"/>
      <c r="J17" s="72">
        <f>Table2[Projected Cost]-Table2[Actual Cost]</f>
        <v>0</v>
      </c>
    </row>
    <row r="18" spans="1:10" ht="18" customHeight="1" thickBot="1" x14ac:dyDescent="0.25">
      <c r="A18" s="1"/>
      <c r="B18" s="88" t="s">
        <v>8</v>
      </c>
      <c r="C18" s="89"/>
      <c r="D18" s="93"/>
      <c r="E18" s="89">
        <f>Table1[Projected Cost]-Table1[Actual Cost]</f>
        <v>0</v>
      </c>
      <c r="F18" s="4"/>
      <c r="G18" s="70" t="s">
        <v>33</v>
      </c>
      <c r="H18" s="73"/>
      <c r="I18" s="73"/>
      <c r="J18" s="74">
        <f>Table2[Projected Cost]-Table2[Actual Cost]</f>
        <v>0</v>
      </c>
    </row>
    <row r="19" spans="1:10" ht="18" customHeight="1" thickBot="1" x14ac:dyDescent="0.25">
      <c r="A19" s="1"/>
      <c r="B19" s="84" t="s">
        <v>9</v>
      </c>
      <c r="C19" s="91"/>
      <c r="D19" s="90"/>
      <c r="E19" s="90">
        <f>Table1[Projected Cost]-Table1[Actual Cost]</f>
        <v>0</v>
      </c>
      <c r="F19" s="4"/>
      <c r="G19" s="75" t="s">
        <v>12</v>
      </c>
      <c r="H19" s="76"/>
      <c r="I19" s="76"/>
      <c r="J19" s="77">
        <f>Table2[Projected Cost]-Table2[Actual Cost]</f>
        <v>0</v>
      </c>
    </row>
    <row r="20" spans="1:10" ht="18" customHeight="1" thickBot="1" x14ac:dyDescent="0.25">
      <c r="A20" s="1"/>
      <c r="B20" s="88" t="s">
        <v>10</v>
      </c>
      <c r="C20" s="89"/>
      <c r="D20" s="94"/>
      <c r="E20" s="89">
        <f>Table1[Projected Cost]-Table1[Actual Cost]</f>
        <v>0</v>
      </c>
      <c r="F20" s="4"/>
      <c r="G20" s="70" t="s">
        <v>12</v>
      </c>
      <c r="H20" s="67"/>
      <c r="I20" s="67"/>
      <c r="J20" s="78">
        <f>Table2[Projected Cost]-Table2[Actual Cost]</f>
        <v>0</v>
      </c>
    </row>
    <row r="21" spans="1:10" ht="18" customHeight="1" thickBot="1" x14ac:dyDescent="0.25">
      <c r="A21" s="1"/>
      <c r="B21" s="95" t="s">
        <v>11</v>
      </c>
      <c r="C21" s="96"/>
      <c r="D21" s="96"/>
      <c r="E21" s="90">
        <f>Table1[Projected Cost]-Table1[Actual Cost]</f>
        <v>0</v>
      </c>
      <c r="F21" s="4"/>
      <c r="G21" s="64" t="s">
        <v>12</v>
      </c>
      <c r="H21" s="65"/>
      <c r="I21" s="65"/>
      <c r="J21" s="79">
        <f>Table2[Projected Cost]-Table2[Actual Cost]</f>
        <v>0</v>
      </c>
    </row>
    <row r="22" spans="1:10" ht="18" customHeight="1" thickBot="1" x14ac:dyDescent="0.25">
      <c r="A22" s="1"/>
      <c r="B22" s="97" t="s">
        <v>12</v>
      </c>
      <c r="C22" s="98"/>
      <c r="D22" s="98"/>
      <c r="E22" s="99">
        <f>Table1[Projected Cost]-Table1[Actual Cost]</f>
        <v>0</v>
      </c>
      <c r="F22" s="4"/>
      <c r="G22" s="80" t="s">
        <v>74</v>
      </c>
      <c r="H22" s="81">
        <f>SUBTOTAL(109,Table2[Projected Cost])</f>
        <v>0</v>
      </c>
      <c r="I22" s="82">
        <f>SUBTOTAL(109,Table2[Actual Cost])</f>
        <v>50</v>
      </c>
      <c r="J22" s="83">
        <f>SUBTOTAL(109,Table2[Difference])</f>
        <v>-50</v>
      </c>
    </row>
    <row r="23" spans="1:10" ht="18" customHeight="1" thickBot="1" x14ac:dyDescent="0.25">
      <c r="A23" s="1"/>
      <c r="B23" s="47" t="s">
        <v>74</v>
      </c>
      <c r="C23" s="49">
        <f>SUBTOTAL(109,Table1[Projected Cost])</f>
        <v>1810</v>
      </c>
      <c r="D23" s="50">
        <f>SUBTOTAL(109,Table1[Actual Cost])</f>
        <v>1740</v>
      </c>
      <c r="E23" s="48">
        <f>SUBTOTAL(109,Table1[Difference])</f>
        <v>70</v>
      </c>
      <c r="F23" s="4"/>
      <c r="G23" s="162"/>
      <c r="H23" s="162"/>
      <c r="I23" s="162"/>
      <c r="J23" s="162"/>
    </row>
    <row r="24" spans="1:10" ht="18" customHeight="1" thickBot="1" x14ac:dyDescent="0.25">
      <c r="A24" s="1"/>
      <c r="B24" s="159"/>
      <c r="C24" s="159"/>
      <c r="D24" s="159"/>
      <c r="E24" s="159"/>
      <c r="F24" s="4"/>
      <c r="G24" s="28" t="s">
        <v>59</v>
      </c>
      <c r="H24" s="44" t="s">
        <v>0</v>
      </c>
      <c r="I24" s="44" t="s">
        <v>1</v>
      </c>
      <c r="J24" s="43" t="s">
        <v>2</v>
      </c>
    </row>
    <row r="25" spans="1:10" ht="18" customHeight="1" thickBot="1" x14ac:dyDescent="0.25">
      <c r="A25" s="1"/>
      <c r="B25" s="100" t="s">
        <v>60</v>
      </c>
      <c r="C25" s="61" t="s">
        <v>0</v>
      </c>
      <c r="D25" s="62" t="s">
        <v>1</v>
      </c>
      <c r="E25" s="62" t="s">
        <v>2</v>
      </c>
      <c r="F25" s="4"/>
      <c r="G25" s="84" t="s">
        <v>35</v>
      </c>
      <c r="H25" s="110"/>
      <c r="I25" s="111"/>
      <c r="J25" s="112">
        <f>Table8[Projected Cost]-Table8[Actual Cost]</f>
        <v>0</v>
      </c>
    </row>
    <row r="26" spans="1:10" ht="18" customHeight="1" thickBot="1" x14ac:dyDescent="0.25">
      <c r="A26" s="1"/>
      <c r="B26" s="64" t="s">
        <v>52</v>
      </c>
      <c r="C26" s="101">
        <v>250</v>
      </c>
      <c r="D26" s="101">
        <v>250</v>
      </c>
      <c r="E26" s="101">
        <f>Table3[Projected Cost]-Table3[Actual Cost]</f>
        <v>0</v>
      </c>
      <c r="F26" s="4"/>
      <c r="G26" s="113" t="s">
        <v>44</v>
      </c>
      <c r="H26" s="114"/>
      <c r="I26" s="115"/>
      <c r="J26" s="114">
        <f>Table8[Projected Cost]-Table8[Actual Cost]</f>
        <v>0</v>
      </c>
    </row>
    <row r="27" spans="1:10" ht="18" customHeight="1" thickBot="1" x14ac:dyDescent="0.25">
      <c r="A27" s="1"/>
      <c r="B27" s="70" t="s">
        <v>50</v>
      </c>
      <c r="C27" s="102"/>
      <c r="D27" s="102"/>
      <c r="E27" s="102">
        <f>Table3[Projected Cost]-Table3[Actual Cost]</f>
        <v>0</v>
      </c>
      <c r="F27" s="4"/>
      <c r="G27" s="116" t="s">
        <v>54</v>
      </c>
      <c r="H27" s="117"/>
      <c r="I27" s="118"/>
      <c r="J27" s="111">
        <f>Table8[Projected Cost]-Table8[Actual Cost]</f>
        <v>0</v>
      </c>
    </row>
    <row r="28" spans="1:10" ht="18" customHeight="1" thickBot="1" x14ac:dyDescent="0.25">
      <c r="A28" s="1"/>
      <c r="B28" s="75" t="s">
        <v>13</v>
      </c>
      <c r="C28" s="103"/>
      <c r="D28" s="103"/>
      <c r="E28" s="103">
        <f>Table3[Projected Cost]-Table3[Actual Cost]</f>
        <v>0</v>
      </c>
      <c r="F28" s="4"/>
      <c r="G28" s="88" t="s">
        <v>54</v>
      </c>
      <c r="H28" s="114"/>
      <c r="I28" s="115"/>
      <c r="J28" s="114">
        <f>Table8[Projected Cost]-Table8[Actual Cost]</f>
        <v>0</v>
      </c>
    </row>
    <row r="29" spans="1:10" ht="18" customHeight="1" thickBot="1" x14ac:dyDescent="0.25">
      <c r="A29" s="1"/>
      <c r="B29" s="70" t="s">
        <v>14</v>
      </c>
      <c r="C29" s="104"/>
      <c r="D29" s="104"/>
      <c r="E29" s="104">
        <f>Table3[Projected Cost]-Table3[Actual Cost]</f>
        <v>0</v>
      </c>
      <c r="F29" s="4"/>
      <c r="G29" s="119" t="s">
        <v>54</v>
      </c>
      <c r="H29" s="117"/>
      <c r="I29" s="118"/>
      <c r="J29" s="120">
        <f>Table8[Projected Cost]-Table8[Actual Cost]</f>
        <v>0</v>
      </c>
    </row>
    <row r="30" spans="1:10" ht="18" customHeight="1" thickBot="1" x14ac:dyDescent="0.25">
      <c r="A30" s="1"/>
      <c r="B30" s="105" t="s">
        <v>15</v>
      </c>
      <c r="C30" s="103"/>
      <c r="D30" s="103"/>
      <c r="E30" s="103">
        <f>Table3[Projected Cost]-Table3[Actual Cost]</f>
        <v>0</v>
      </c>
      <c r="F30" s="4"/>
      <c r="G30" s="121" t="s">
        <v>12</v>
      </c>
      <c r="H30" s="122"/>
      <c r="I30" s="123"/>
      <c r="J30" s="122">
        <f>Table8[Projected Cost]-Table8[Actual Cost]</f>
        <v>0</v>
      </c>
    </row>
    <row r="31" spans="1:10" ht="18" customHeight="1" thickBot="1" x14ac:dyDescent="0.25">
      <c r="A31" s="1"/>
      <c r="B31" s="106" t="s">
        <v>16</v>
      </c>
      <c r="C31" s="104"/>
      <c r="D31" s="104"/>
      <c r="E31" s="104">
        <f>Table3[Projected Cost]-Table3[Actual Cost]</f>
        <v>0</v>
      </c>
      <c r="F31" s="4"/>
      <c r="G31" s="28" t="s">
        <v>74</v>
      </c>
      <c r="H31" s="45">
        <f>SUBTOTAL(109,Table8[Projected Cost])</f>
        <v>0</v>
      </c>
      <c r="I31" s="37">
        <f>SUBTOTAL(109,Table8[Actual Cost])</f>
        <v>0</v>
      </c>
      <c r="J31" s="46">
        <f>SUBTOTAL(109,Table8[Difference])</f>
        <v>0</v>
      </c>
    </row>
    <row r="32" spans="1:10" ht="18" customHeight="1" x14ac:dyDescent="0.2">
      <c r="A32" s="1"/>
      <c r="B32" s="75" t="s">
        <v>12</v>
      </c>
      <c r="C32" s="107"/>
      <c r="D32" s="108"/>
      <c r="E32" s="107">
        <f>Table3[Projected Cost]-Table3[Actual Cost]</f>
        <v>0</v>
      </c>
      <c r="F32" s="4"/>
      <c r="G32" s="161"/>
      <c r="H32" s="161"/>
      <c r="I32" s="161"/>
      <c r="J32" s="161"/>
    </row>
    <row r="33" spans="1:10" ht="18" customHeight="1" x14ac:dyDescent="0.2">
      <c r="A33" s="1"/>
      <c r="B33" s="80" t="s">
        <v>74</v>
      </c>
      <c r="C33" s="109">
        <f>SUBTOTAL(109,Table3[Projected Cost])</f>
        <v>250</v>
      </c>
      <c r="D33" s="109">
        <f>SUBTOTAL(109,Table3[Actual Cost])</f>
        <v>250</v>
      </c>
      <c r="E33" s="109">
        <f>SUBTOTAL(109,Table3[Difference])</f>
        <v>0</v>
      </c>
      <c r="F33" s="24"/>
      <c r="G33" s="100" t="s">
        <v>61</v>
      </c>
      <c r="H33" s="61" t="s">
        <v>0</v>
      </c>
      <c r="I33" s="61" t="s">
        <v>1</v>
      </c>
      <c r="J33" s="61" t="s">
        <v>2</v>
      </c>
    </row>
    <row r="34" spans="1:10" ht="18" customHeight="1" thickBot="1" x14ac:dyDescent="0.25">
      <c r="A34" s="1"/>
      <c r="B34" s="160"/>
      <c r="C34" s="160"/>
      <c r="D34" s="160"/>
      <c r="E34" s="160"/>
      <c r="F34" s="24"/>
      <c r="G34" s="64" t="s">
        <v>36</v>
      </c>
      <c r="H34" s="107"/>
      <c r="I34" s="107"/>
      <c r="J34" s="107">
        <f>Table9[Projected Cost]-Table9[Actual Cost]</f>
        <v>0</v>
      </c>
    </row>
    <row r="35" spans="1:10" ht="18" customHeight="1" thickBot="1" x14ac:dyDescent="0.25">
      <c r="A35" s="1"/>
      <c r="B35" s="28" t="s">
        <v>62</v>
      </c>
      <c r="C35" s="41" t="s">
        <v>0</v>
      </c>
      <c r="D35" s="38" t="s">
        <v>1</v>
      </c>
      <c r="E35" s="33" t="s">
        <v>2</v>
      </c>
      <c r="F35" s="24"/>
      <c r="G35" s="124" t="s">
        <v>37</v>
      </c>
      <c r="H35" s="125"/>
      <c r="I35" s="126"/>
      <c r="J35" s="126">
        <f>Table9[Projected Cost]-Table9[Actual Cost]</f>
        <v>0</v>
      </c>
    </row>
    <row r="36" spans="1:10" ht="18" customHeight="1" thickBot="1" x14ac:dyDescent="0.25">
      <c r="A36" s="53"/>
      <c r="B36" s="127" t="s">
        <v>17</v>
      </c>
      <c r="C36" s="112"/>
      <c r="D36" s="128"/>
      <c r="E36" s="110">
        <f>Table4[Projected Cost]-Table4[Actual Cost]</f>
        <v>0</v>
      </c>
      <c r="F36" s="24"/>
      <c r="G36" s="105" t="s">
        <v>38</v>
      </c>
      <c r="H36" s="103"/>
      <c r="I36" s="108"/>
      <c r="J36" s="108">
        <f>Table9[Projected Cost]-Table9[Actual Cost]</f>
        <v>0</v>
      </c>
    </row>
    <row r="37" spans="1:10" ht="18" customHeight="1" thickBot="1" x14ac:dyDescent="0.25">
      <c r="A37" s="53"/>
      <c r="B37" s="129" t="s">
        <v>18</v>
      </c>
      <c r="C37" s="114"/>
      <c r="D37" s="130"/>
      <c r="E37" s="131">
        <f>Table4[Projected Cost]-Table4[Actual Cost]</f>
        <v>0</v>
      </c>
      <c r="F37" s="24"/>
      <c r="G37" s="124" t="s">
        <v>12</v>
      </c>
      <c r="H37" s="126"/>
      <c r="I37" s="126"/>
      <c r="J37" s="126">
        <f>Table9[Projected Cost]-Table9[Actual Cost]</f>
        <v>0</v>
      </c>
    </row>
    <row r="38" spans="1:10" ht="18" customHeight="1" thickBot="1" x14ac:dyDescent="0.25">
      <c r="A38" s="53"/>
      <c r="B38" s="132" t="s">
        <v>19</v>
      </c>
      <c r="C38" s="111"/>
      <c r="D38" s="133"/>
      <c r="E38" s="111">
        <f>Table4[Projected Cost]-Table4[Actual Cost]</f>
        <v>0</v>
      </c>
      <c r="F38" s="24"/>
      <c r="G38" s="80" t="s">
        <v>74</v>
      </c>
      <c r="H38" s="109">
        <f>SUBTOTAL(109,Table9[Projected Cost])</f>
        <v>0</v>
      </c>
      <c r="I38" s="109">
        <f>SUBTOTAL(109,Table9[Actual Cost])</f>
        <v>0</v>
      </c>
      <c r="J38" s="109">
        <f>SUBTOTAL(109,Table9[Difference])</f>
        <v>0</v>
      </c>
    </row>
    <row r="39" spans="1:10" ht="18" customHeight="1" thickBot="1" x14ac:dyDescent="0.25">
      <c r="A39" s="53"/>
      <c r="B39" s="134" t="s">
        <v>12</v>
      </c>
      <c r="C39" s="122"/>
      <c r="D39" s="135"/>
      <c r="E39" s="122">
        <f>Table4[Projected Cost]-Table4[Actual Cost]</f>
        <v>0</v>
      </c>
      <c r="F39" s="4"/>
      <c r="G39" s="161"/>
      <c r="H39" s="161"/>
      <c r="I39" s="161"/>
      <c r="J39" s="161"/>
    </row>
    <row r="40" spans="1:10" ht="18" customHeight="1" thickBot="1" x14ac:dyDescent="0.25">
      <c r="A40" s="1"/>
      <c r="B40" s="28" t="s">
        <v>74</v>
      </c>
      <c r="C40" s="42">
        <f>SUBTOTAL(109,Table4[Projected Cost])</f>
        <v>0</v>
      </c>
      <c r="D40" s="40">
        <f>SUBTOTAL(109,Table4[Actual Cost])</f>
        <v>0</v>
      </c>
      <c r="E40" s="35">
        <f>SUBTOTAL(109,Table4[Difference])</f>
        <v>0</v>
      </c>
      <c r="F40" s="4"/>
      <c r="G40" s="51" t="s">
        <v>64</v>
      </c>
      <c r="H40" s="52" t="s">
        <v>0</v>
      </c>
      <c r="I40" s="32" t="s">
        <v>1</v>
      </c>
      <c r="J40" s="33" t="s">
        <v>2</v>
      </c>
    </row>
    <row r="41" spans="1:10" ht="18" customHeight="1" thickBot="1" x14ac:dyDescent="0.25">
      <c r="A41" s="1"/>
      <c r="B41" s="161"/>
      <c r="C41" s="161"/>
      <c r="D41" s="161"/>
      <c r="E41" s="161"/>
      <c r="F41" s="54"/>
      <c r="G41" s="140" t="s">
        <v>55</v>
      </c>
      <c r="H41" s="110"/>
      <c r="I41" s="137"/>
      <c r="J41" s="141">
        <f>Table10[Projected Cost]-Table10[Actual Cost]</f>
        <v>0</v>
      </c>
    </row>
    <row r="42" spans="1:10" ht="18" customHeight="1" thickBot="1" x14ac:dyDescent="0.25">
      <c r="A42" s="1"/>
      <c r="B42" s="100" t="s">
        <v>63</v>
      </c>
      <c r="C42" s="136" t="s">
        <v>0</v>
      </c>
      <c r="D42" s="61" t="s">
        <v>1</v>
      </c>
      <c r="E42" s="61" t="s">
        <v>2</v>
      </c>
      <c r="F42" s="54"/>
      <c r="G42" s="88" t="s">
        <v>56</v>
      </c>
      <c r="H42" s="142"/>
      <c r="I42" s="114"/>
      <c r="J42" s="114">
        <f>Table10[Projected Cost]-Table10[Actual Cost]</f>
        <v>0</v>
      </c>
    </row>
    <row r="43" spans="1:10" ht="18" customHeight="1" thickBot="1" x14ac:dyDescent="0.25">
      <c r="A43" s="1"/>
      <c r="B43" s="64" t="s">
        <v>20</v>
      </c>
      <c r="C43" s="137"/>
      <c r="D43" s="107"/>
      <c r="E43" s="107">
        <f>Table5[Projected Cost]-Table5[Actual Cost]</f>
        <v>0</v>
      </c>
      <c r="F43" s="54"/>
      <c r="G43" s="143" t="s">
        <v>12</v>
      </c>
      <c r="H43" s="144"/>
      <c r="I43" s="137"/>
      <c r="J43" s="145">
        <f>Table10[Projected Cost]-Table10[Actual Cost]</f>
        <v>0</v>
      </c>
    </row>
    <row r="44" spans="1:10" ht="18" customHeight="1" thickBot="1" x14ac:dyDescent="0.25">
      <c r="A44" s="1"/>
      <c r="B44" s="70" t="s">
        <v>28</v>
      </c>
      <c r="C44" s="138"/>
      <c r="D44" s="125"/>
      <c r="E44" s="125">
        <f>Table5[Projected Cost]-Table5[Actual Cost]</f>
        <v>0</v>
      </c>
      <c r="F44" s="4"/>
      <c r="G44" s="51" t="s">
        <v>74</v>
      </c>
      <c r="H44" s="39">
        <f>SUBTOTAL(109,Table10[Projected Cost])</f>
        <v>0</v>
      </c>
      <c r="I44" s="34">
        <f>SUBTOTAL(109,Table10[Actual Cost])</f>
        <v>0</v>
      </c>
      <c r="J44" s="35">
        <f>SUBTOTAL(109,Table10[Difference])</f>
        <v>0</v>
      </c>
    </row>
    <row r="45" spans="1:10" ht="18" customHeight="1" x14ac:dyDescent="0.2">
      <c r="A45" s="1"/>
      <c r="B45" s="75" t="s">
        <v>12</v>
      </c>
      <c r="C45" s="137"/>
      <c r="D45" s="107"/>
      <c r="E45" s="107">
        <f>Table5[Projected Cost]-Table5[Actual Cost]</f>
        <v>0</v>
      </c>
      <c r="F45" s="4"/>
      <c r="G45" s="161"/>
      <c r="H45" s="161"/>
      <c r="I45" s="161"/>
      <c r="J45" s="161"/>
    </row>
    <row r="46" spans="1:10" ht="18" customHeight="1" x14ac:dyDescent="0.2">
      <c r="A46" s="1"/>
      <c r="B46" s="80" t="s">
        <v>74</v>
      </c>
      <c r="C46" s="139">
        <f>SUBTOTAL(109,Table5[Projected Cost])</f>
        <v>0</v>
      </c>
      <c r="D46" s="109">
        <f>SUBTOTAL(109,Table5[Actual Cost])</f>
        <v>0</v>
      </c>
      <c r="E46" s="109">
        <f>SUBTOTAL(109,Table5[Difference])</f>
        <v>0</v>
      </c>
      <c r="F46" s="4"/>
      <c r="G46" s="100" t="s">
        <v>65</v>
      </c>
      <c r="H46" s="136" t="s">
        <v>0</v>
      </c>
      <c r="I46" s="61" t="s">
        <v>1</v>
      </c>
      <c r="J46" s="63" t="s">
        <v>2</v>
      </c>
    </row>
    <row r="47" spans="1:10" ht="18" customHeight="1" thickBot="1" x14ac:dyDescent="0.25">
      <c r="A47" s="1"/>
      <c r="B47" s="161"/>
      <c r="C47" s="161"/>
      <c r="D47" s="161"/>
      <c r="E47" s="161"/>
      <c r="F47" s="24"/>
      <c r="G47" s="146" t="s">
        <v>39</v>
      </c>
      <c r="H47" s="137"/>
      <c r="I47" s="107"/>
      <c r="J47" s="137">
        <f>Table11[Projected Cost]-Table11[Actual Cost]</f>
        <v>0</v>
      </c>
    </row>
    <row r="48" spans="1:10" ht="18" customHeight="1" thickBot="1" x14ac:dyDescent="0.25">
      <c r="A48" s="1"/>
      <c r="B48" s="51" t="s">
        <v>66</v>
      </c>
      <c r="C48" s="55" t="s">
        <v>0</v>
      </c>
      <c r="D48" s="55" t="s">
        <v>1</v>
      </c>
      <c r="E48" s="55" t="s">
        <v>2</v>
      </c>
      <c r="F48" s="24"/>
      <c r="G48" s="124" t="s">
        <v>40</v>
      </c>
      <c r="H48" s="138"/>
      <c r="I48" s="125"/>
      <c r="J48" s="138">
        <f>Table11[Projected Cost]-Table11[Actual Cost]</f>
        <v>0</v>
      </c>
    </row>
    <row r="49" spans="1:10" ht="18" customHeight="1" thickBot="1" x14ac:dyDescent="0.25">
      <c r="A49" s="1"/>
      <c r="B49" s="149" t="s">
        <v>21</v>
      </c>
      <c r="C49" s="111"/>
      <c r="D49" s="111"/>
      <c r="E49" s="110">
        <f>Table6[Projected Cost]-Table6[Actual Cost]</f>
        <v>0</v>
      </c>
      <c r="F49" s="24"/>
      <c r="G49" s="147" t="s">
        <v>48</v>
      </c>
      <c r="H49" s="137"/>
      <c r="I49" s="107"/>
      <c r="J49" s="137">
        <f>Table11[Projected Cost]-Table11[Actual Cost]</f>
        <v>0</v>
      </c>
    </row>
    <row r="50" spans="1:10" ht="18" customHeight="1" thickBot="1" x14ac:dyDescent="0.25">
      <c r="A50" s="1"/>
      <c r="B50" s="88" t="s">
        <v>23</v>
      </c>
      <c r="C50" s="114"/>
      <c r="D50" s="114"/>
      <c r="E50" s="114">
        <f>Table6[Projected Cost]-Table6[Actual Cost]</f>
        <v>0</v>
      </c>
      <c r="F50" s="4"/>
      <c r="G50" s="80" t="s">
        <v>74</v>
      </c>
      <c r="H50" s="139">
        <f>SUBTOTAL(109,Table11[Projected Cost])</f>
        <v>0</v>
      </c>
      <c r="I50" s="109">
        <f>SUBTOTAL(109,Table11[Actual Cost])</f>
        <v>0</v>
      </c>
      <c r="J50" s="148">
        <f>SUBTOTAL(109,Table11[Difference])</f>
        <v>0</v>
      </c>
    </row>
    <row r="51" spans="1:10" ht="18" customHeight="1" thickBot="1" x14ac:dyDescent="0.25">
      <c r="A51" s="1"/>
      <c r="B51" s="149" t="s">
        <v>24</v>
      </c>
      <c r="C51" s="111"/>
      <c r="D51" s="118"/>
      <c r="E51" s="120">
        <f>Table6[Projected Cost]-Table6[Actual Cost]</f>
        <v>0</v>
      </c>
      <c r="F51" s="4"/>
      <c r="G51" s="161"/>
      <c r="H51" s="161"/>
      <c r="I51" s="161"/>
      <c r="J51" s="161"/>
    </row>
    <row r="52" spans="1:10" ht="18" customHeight="1" thickBot="1" x14ac:dyDescent="0.25">
      <c r="A52" s="1"/>
      <c r="B52" s="88" t="s">
        <v>22</v>
      </c>
      <c r="C52" s="114"/>
      <c r="D52" s="142"/>
      <c r="E52" s="114">
        <f>Table6[Projected Cost]-Table6[Actual Cost]</f>
        <v>0</v>
      </c>
      <c r="F52" s="4"/>
      <c r="G52" s="51" t="s">
        <v>67</v>
      </c>
      <c r="H52" s="52" t="s">
        <v>0</v>
      </c>
      <c r="I52" s="41" t="s">
        <v>1</v>
      </c>
      <c r="J52" s="41" t="s">
        <v>2</v>
      </c>
    </row>
    <row r="53" spans="1:10" ht="18" customHeight="1" thickBot="1" x14ac:dyDescent="0.25">
      <c r="A53" s="1"/>
      <c r="B53" s="150" t="s">
        <v>12</v>
      </c>
      <c r="C53" s="144"/>
      <c r="D53" s="111"/>
      <c r="E53" s="111">
        <f>Table6[Projected Cost]-Table6[Actual Cost]</f>
        <v>0</v>
      </c>
      <c r="F53" s="54"/>
      <c r="G53" s="143" t="s">
        <v>42</v>
      </c>
      <c r="H53" s="151"/>
      <c r="I53" s="111"/>
      <c r="J53" s="111">
        <f>Table12[Projected Cost]-Table12[Actual Cost]</f>
        <v>0</v>
      </c>
    </row>
    <row r="54" spans="1:10" ht="18" customHeight="1" thickBot="1" x14ac:dyDescent="0.25">
      <c r="A54" s="1"/>
      <c r="B54" s="47" t="s">
        <v>74</v>
      </c>
      <c r="C54" s="42">
        <f>SUBTOTAL(109,Table6[Projected Cost])</f>
        <v>0</v>
      </c>
      <c r="D54" s="42">
        <f>SUBTOTAL(109,Table6[Actual Cost])</f>
        <v>0</v>
      </c>
      <c r="E54" s="42">
        <f>SUBTOTAL(109,Table6[Difference])</f>
        <v>0</v>
      </c>
      <c r="F54" s="54"/>
      <c r="G54" s="152" t="s">
        <v>43</v>
      </c>
      <c r="H54" s="153"/>
      <c r="I54" s="114"/>
      <c r="J54" s="114">
        <f>Table12[Projected Cost]-Table12[Actual Cost]</f>
        <v>0</v>
      </c>
    </row>
    <row r="55" spans="1:10" ht="18" customHeight="1" thickBot="1" x14ac:dyDescent="0.25">
      <c r="A55" s="1"/>
      <c r="B55" s="161"/>
      <c r="C55" s="161"/>
      <c r="D55" s="161"/>
      <c r="E55" s="161"/>
      <c r="F55" s="54"/>
      <c r="G55" s="143" t="s">
        <v>49</v>
      </c>
      <c r="H55" s="151"/>
      <c r="I55" s="111"/>
      <c r="J55" s="154">
        <f>Table12[Projected Cost]-Table12[Actual Cost]</f>
        <v>0</v>
      </c>
    </row>
    <row r="56" spans="1:10" ht="18" customHeight="1" thickBot="1" x14ac:dyDescent="0.25">
      <c r="A56" s="1"/>
      <c r="B56" s="23" t="s">
        <v>68</v>
      </c>
      <c r="C56" s="19" t="s">
        <v>0</v>
      </c>
      <c r="D56" s="20" t="s">
        <v>1</v>
      </c>
      <c r="E56" s="19" t="s">
        <v>2</v>
      </c>
      <c r="F56" s="54"/>
      <c r="G56" s="155" t="s">
        <v>12</v>
      </c>
      <c r="H56" s="156"/>
      <c r="I56" s="115"/>
      <c r="J56" s="123">
        <f>Table12[Projected Cost]-Table12[Actual Cost]</f>
        <v>0</v>
      </c>
    </row>
    <row r="57" spans="1:10" ht="18" customHeight="1" thickBot="1" x14ac:dyDescent="0.25">
      <c r="A57" s="1"/>
      <c r="B57" s="75" t="s">
        <v>23</v>
      </c>
      <c r="C57" s="151"/>
      <c r="D57" s="107"/>
      <c r="E57" s="107">
        <f>Table7[Projected Cost]-Table7[Actual Cost]</f>
        <v>0</v>
      </c>
      <c r="F57" s="4"/>
      <c r="G57" s="51" t="s">
        <v>74</v>
      </c>
      <c r="H57" s="36">
        <f>SUBTOTAL(109,Table12[Projected Cost])</f>
        <v>0</v>
      </c>
      <c r="I57" s="42">
        <f>SUBTOTAL(109,Table12[Actual Cost])</f>
        <v>0</v>
      </c>
      <c r="J57" s="42">
        <f>SUBTOTAL(109,Table12[Difference])</f>
        <v>0</v>
      </c>
    </row>
    <row r="58" spans="1:10" ht="18" customHeight="1" thickBot="1" x14ac:dyDescent="0.25">
      <c r="A58" s="1"/>
      <c r="B58" s="70" t="s">
        <v>26</v>
      </c>
      <c r="C58" s="126"/>
      <c r="D58" s="125"/>
      <c r="E58" s="125">
        <f>Table7[Projected Cost]-Table7[Actual Cost]</f>
        <v>0</v>
      </c>
      <c r="F58" s="3"/>
      <c r="G58" s="167"/>
      <c r="H58" s="167"/>
      <c r="I58" s="167"/>
      <c r="J58" s="167"/>
    </row>
    <row r="59" spans="1:10" ht="18" customHeight="1" thickBot="1" x14ac:dyDescent="0.25">
      <c r="A59" s="1"/>
      <c r="B59" s="68" t="s">
        <v>25</v>
      </c>
      <c r="C59" s="103"/>
      <c r="D59" s="107"/>
      <c r="E59" s="107">
        <f>Table7[Projected Cost]-Table7[Actual Cost]</f>
        <v>0</v>
      </c>
      <c r="F59" s="3"/>
      <c r="G59" s="164" t="s">
        <v>71</v>
      </c>
      <c r="H59" s="164"/>
      <c r="I59" s="164"/>
      <c r="J59" s="166">
        <f>SUM(C23,C33,C40,C46,C54,C64,H22,H31,H38,H44,H50,H57)</f>
        <v>2060</v>
      </c>
    </row>
    <row r="60" spans="1:10" ht="18" customHeight="1" thickBot="1" x14ac:dyDescent="0.25">
      <c r="A60" s="1"/>
      <c r="B60" s="70" t="s">
        <v>34</v>
      </c>
      <c r="C60" s="126"/>
      <c r="D60" s="125"/>
      <c r="E60" s="126">
        <f>Table7[Projected Cost]-Table7[Actual Cost]</f>
        <v>0</v>
      </c>
      <c r="F60" s="3"/>
      <c r="G60" s="164"/>
      <c r="H60" s="164"/>
      <c r="I60" s="164"/>
      <c r="J60" s="166"/>
    </row>
    <row r="61" spans="1:10" ht="18" customHeight="1" thickBot="1" x14ac:dyDescent="0.25">
      <c r="A61" s="1"/>
      <c r="B61" s="75" t="s">
        <v>27</v>
      </c>
      <c r="C61" s="103"/>
      <c r="D61" s="103"/>
      <c r="E61" s="103">
        <f>Table7[Projected Cost]-Table7[Actual Cost]</f>
        <v>0</v>
      </c>
      <c r="F61" s="3"/>
      <c r="G61" s="164" t="s">
        <v>72</v>
      </c>
      <c r="H61" s="164"/>
      <c r="I61" s="164"/>
      <c r="J61" s="165">
        <f>SUM(D23,D33,D40,D46,D54,D64,I22,I31,I38,I44,I50,I57)</f>
        <v>2040</v>
      </c>
    </row>
    <row r="62" spans="1:10" ht="18" customHeight="1" thickBot="1" x14ac:dyDescent="0.25">
      <c r="A62" s="1"/>
      <c r="B62" s="70" t="s">
        <v>41</v>
      </c>
      <c r="C62" s="125"/>
      <c r="D62" s="102"/>
      <c r="E62" s="125">
        <f>Table7[Projected Cost]-Table7[Actual Cost]</f>
        <v>0</v>
      </c>
      <c r="F62" s="3"/>
      <c r="G62" s="164"/>
      <c r="H62" s="164"/>
      <c r="I62" s="164"/>
      <c r="J62" s="165"/>
    </row>
    <row r="63" spans="1:10" ht="18" customHeight="1" x14ac:dyDescent="0.2">
      <c r="A63" s="1"/>
      <c r="B63" s="75" t="s">
        <v>12</v>
      </c>
      <c r="C63" s="151"/>
      <c r="D63" s="108"/>
      <c r="E63" s="107">
        <f>Table7[Projected Cost]-Table7[Actual Cost]</f>
        <v>0</v>
      </c>
      <c r="F63" s="3"/>
      <c r="G63" s="164" t="s">
        <v>73</v>
      </c>
      <c r="H63" s="164"/>
      <c r="I63" s="164"/>
      <c r="J63" s="163">
        <f>SUM(E23,E33,E40,E46,E54,E64,J22,J31,J38,J44,J50,J57)</f>
        <v>20</v>
      </c>
    </row>
    <row r="64" spans="1:10" ht="18" customHeight="1" thickBot="1" x14ac:dyDescent="0.25">
      <c r="A64" s="1"/>
      <c r="B64" s="25" t="s">
        <v>74</v>
      </c>
      <c r="C64" s="21">
        <f>SUBTOTAL(109,Table7[Projected Cost])</f>
        <v>0</v>
      </c>
      <c r="D64" s="22">
        <f>SUBTOTAL(109,Table7[Actual Cost])</f>
        <v>0</v>
      </c>
      <c r="E64" s="21">
        <f>SUBTOTAL(109,Table7[Difference])</f>
        <v>0</v>
      </c>
      <c r="F64" s="3"/>
      <c r="G64" s="164"/>
      <c r="H64" s="164"/>
      <c r="I64" s="164"/>
      <c r="J64" s="163"/>
    </row>
    <row r="65" ht="20.100000000000001" customHeight="1" x14ac:dyDescent="0.2"/>
  </sheetData>
  <mergeCells count="33">
    <mergeCell ref="G45:J45"/>
    <mergeCell ref="G51:J51"/>
    <mergeCell ref="B2:J2"/>
    <mergeCell ref="G9:I10"/>
    <mergeCell ref="J9:J10"/>
    <mergeCell ref="C7:D7"/>
    <mergeCell ref="J5:J6"/>
    <mergeCell ref="C8:D8"/>
    <mergeCell ref="C9:D9"/>
    <mergeCell ref="C10:D10"/>
    <mergeCell ref="B8:B10"/>
    <mergeCell ref="B5:B7"/>
    <mergeCell ref="G7:I8"/>
    <mergeCell ref="G5:I6"/>
    <mergeCell ref="J7:J8"/>
    <mergeCell ref="C5:D5"/>
    <mergeCell ref="B47:E47"/>
    <mergeCell ref="J63:J64"/>
    <mergeCell ref="G63:I64"/>
    <mergeCell ref="J61:J62"/>
    <mergeCell ref="G61:I62"/>
    <mergeCell ref="G59:I60"/>
    <mergeCell ref="J59:J60"/>
    <mergeCell ref="G58:J58"/>
    <mergeCell ref="B55:E55"/>
    <mergeCell ref="B3:J3"/>
    <mergeCell ref="C6:D6"/>
    <mergeCell ref="B24:E24"/>
    <mergeCell ref="B34:E34"/>
    <mergeCell ref="B41:E41"/>
    <mergeCell ref="G23:J23"/>
    <mergeCell ref="G32:J32"/>
    <mergeCell ref="G39:J39"/>
  </mergeCells>
  <phoneticPr fontId="1" type="noConversion"/>
  <conditionalFormatting sqref="E13:E23 E26:E33 E36:E40 E43:E46 E49:E54 E57:E64 J13:J22 J25:J31 J34:J38 J41:J44 J47:J50 J53:J57">
    <cfRule type="iconSet" priority="1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pageSetup scale="65" orientation="portrait" horizontalDpi="4294967292" r:id="rId1"/>
  <headerFooter alignWithMargins="0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Monthly 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2017-12-27T06:42:21Z</dcterms:created>
  <dcterms:modified xsi:type="dcterms:W3CDTF">2020-10-31T10:04:23Z</dcterms:modified>
</cp:coreProperties>
</file>