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Downloads\personal budget spreadsheetZZZ\"/>
    </mc:Choice>
  </mc:AlternateContent>
  <bookViews>
    <workbookView showHorizontalScroll="0" showVerticalScroll="0" showSheetTabs="0" xWindow="0" yWindow="0" windowWidth="20490" windowHeight="9045"/>
  </bookViews>
  <sheets>
    <sheet name="Budget" sheetId="1" r:id="rId1"/>
    <sheet name="Dashboard" sheetId="4" r:id="rId2"/>
    <sheet name="Actual" sheetId="5" r:id="rId3"/>
    <sheet name="LookUpLists" sheetId="2" r:id="rId4"/>
  </sheets>
  <definedNames>
    <definedName name="_Description_">OFFSET(INDEX(tb_Expenses[Description],MATCH(Budget!$F1,tb_Expenses[Category],0)),0,0,COUNTIF(tb_Expenses[Category],Budget!$F1),1)</definedName>
    <definedName name="Budgetname">Budget!$C$6</definedName>
    <definedName name="_xlnm.Print_Area" localSheetId="2">Actual!$A$1:$M$61</definedName>
    <definedName name="_xlnm.Print_Area" localSheetId="0">Budget!$B$2:$R$59</definedName>
    <definedName name="_xlnm.Print_Area" localSheetId="1">Dashboard!$A$2:$N$108</definedName>
    <definedName name="Slicer_Category">#N/A</definedName>
    <definedName name="Slicer_Description">#N/A</definedName>
  </definedNames>
  <calcPr calcId="171027"/>
  <pivotCaches>
    <pivotCache cacheId="1"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C2" i="5" s="1"/>
  <c r="D2" i="5" s="1"/>
  <c r="E2" i="5" s="1"/>
  <c r="F2" i="5" s="1"/>
  <c r="G2" i="5" s="1"/>
  <c r="H2" i="5" s="1"/>
  <c r="I2" i="5" s="1"/>
  <c r="J2" i="5" s="1"/>
  <c r="K2" i="5" s="1"/>
  <c r="L2" i="5" s="1"/>
  <c r="M2" i="5" s="1"/>
  <c r="N50" i="1" l="1"/>
  <c r="M50" i="1"/>
  <c r="L50" i="1"/>
  <c r="K50" i="1"/>
  <c r="J50" i="1"/>
  <c r="I50" i="1"/>
  <c r="H50" i="1"/>
  <c r="G50" i="1"/>
  <c r="F50" i="1"/>
  <c r="E50" i="1"/>
  <c r="D50" i="1"/>
  <c r="C50" i="1"/>
  <c r="L41" i="2" l="1"/>
  <c r="M41" i="2"/>
  <c r="N41" i="2"/>
  <c r="O41" i="2"/>
  <c r="L42" i="2"/>
  <c r="M42" i="2"/>
  <c r="N42" i="2"/>
  <c r="O42" i="2"/>
  <c r="L18" i="2"/>
  <c r="M18" i="2"/>
  <c r="N18" i="2"/>
  <c r="O18" i="2"/>
  <c r="L19" i="2"/>
  <c r="M19" i="2"/>
  <c r="N19" i="2"/>
  <c r="O19" i="2"/>
  <c r="L20" i="2"/>
  <c r="M20" i="2"/>
  <c r="N20" i="2"/>
  <c r="O20" i="2"/>
  <c r="L21" i="2"/>
  <c r="M21" i="2"/>
  <c r="N21" i="2"/>
  <c r="O21" i="2"/>
  <c r="L22" i="2"/>
  <c r="M22" i="2"/>
  <c r="N22" i="2"/>
  <c r="O22" i="2"/>
  <c r="L14" i="2"/>
  <c r="M14" i="2"/>
  <c r="N14" i="2"/>
  <c r="O14" i="2"/>
  <c r="O2" i="2" l="1"/>
  <c r="O3" i="2"/>
  <c r="O55" i="2"/>
  <c r="O56" i="2"/>
  <c r="O57" i="2"/>
  <c r="O58" i="2"/>
  <c r="O4" i="2"/>
  <c r="O5" i="2"/>
  <c r="O6" i="2"/>
  <c r="O7" i="2"/>
  <c r="O8" i="2"/>
  <c r="O9" i="2"/>
  <c r="O10" i="2"/>
  <c r="O11" i="2"/>
  <c r="O12" i="2"/>
  <c r="O13" i="2"/>
  <c r="O15" i="2"/>
  <c r="O16" i="2"/>
  <c r="O17" i="2"/>
  <c r="O23" i="2"/>
  <c r="O24" i="2"/>
  <c r="O25" i="2"/>
  <c r="O26" i="2"/>
  <c r="O27" i="2"/>
  <c r="O28" i="2"/>
  <c r="O29" i="2"/>
  <c r="O30" i="2"/>
  <c r="O31" i="2"/>
  <c r="O32" i="2"/>
  <c r="O33" i="2"/>
  <c r="O34" i="2"/>
  <c r="O35" i="2"/>
  <c r="O36" i="2"/>
  <c r="O37" i="2"/>
  <c r="O38" i="2"/>
  <c r="O39" i="2"/>
  <c r="O40" i="2"/>
  <c r="O43" i="2"/>
  <c r="O44" i="2"/>
  <c r="O45" i="2"/>
  <c r="O46" i="2"/>
  <c r="O47" i="2"/>
  <c r="O48" i="2"/>
  <c r="O49" i="2"/>
  <c r="O50" i="2"/>
  <c r="O51" i="2"/>
  <c r="M2" i="2"/>
  <c r="M3" i="2"/>
  <c r="M55" i="2"/>
  <c r="M56" i="2"/>
  <c r="M57" i="2"/>
  <c r="M58" i="2"/>
  <c r="M4" i="2"/>
  <c r="M5" i="2"/>
  <c r="M6" i="2"/>
  <c r="M7" i="2"/>
  <c r="M8" i="2"/>
  <c r="M9" i="2"/>
  <c r="M10" i="2"/>
  <c r="M11" i="2"/>
  <c r="M12" i="2"/>
  <c r="M13" i="2"/>
  <c r="M15" i="2"/>
  <c r="M16" i="2"/>
  <c r="M17" i="2"/>
  <c r="M23" i="2"/>
  <c r="M24" i="2"/>
  <c r="M25" i="2"/>
  <c r="M26" i="2"/>
  <c r="M27" i="2"/>
  <c r="M28" i="2"/>
  <c r="M29" i="2"/>
  <c r="M30" i="2"/>
  <c r="M31" i="2"/>
  <c r="M32" i="2"/>
  <c r="M33" i="2"/>
  <c r="M34" i="2"/>
  <c r="M35" i="2"/>
  <c r="M36" i="2"/>
  <c r="M37" i="2"/>
  <c r="M38" i="2"/>
  <c r="M39" i="2"/>
  <c r="M40" i="2"/>
  <c r="M43" i="2"/>
  <c r="M44" i="2"/>
  <c r="M45" i="2"/>
  <c r="M46" i="2"/>
  <c r="M47" i="2"/>
  <c r="M48" i="2"/>
  <c r="M49" i="2"/>
  <c r="M50" i="2"/>
  <c r="M51" i="2"/>
  <c r="L2" i="2"/>
  <c r="L3" i="2"/>
  <c r="L55" i="2"/>
  <c r="L56" i="2"/>
  <c r="L57" i="2"/>
  <c r="L58" i="2"/>
  <c r="L4" i="2"/>
  <c r="L5" i="2"/>
  <c r="L6" i="2"/>
  <c r="L7" i="2"/>
  <c r="L8" i="2"/>
  <c r="L9" i="2"/>
  <c r="L10" i="2"/>
  <c r="L11" i="2"/>
  <c r="L12" i="2"/>
  <c r="L13" i="2"/>
  <c r="L15" i="2"/>
  <c r="L16" i="2"/>
  <c r="L17" i="2"/>
  <c r="L23" i="2"/>
  <c r="L24" i="2"/>
  <c r="L25" i="2"/>
  <c r="L26" i="2"/>
  <c r="L27" i="2"/>
  <c r="L28" i="2"/>
  <c r="L29" i="2"/>
  <c r="L30" i="2"/>
  <c r="L31" i="2"/>
  <c r="L32" i="2"/>
  <c r="L33" i="2"/>
  <c r="L34" i="2"/>
  <c r="L35" i="2"/>
  <c r="L36" i="2"/>
  <c r="L37" i="2"/>
  <c r="L38" i="2"/>
  <c r="L39" i="2"/>
  <c r="L40" i="2"/>
  <c r="L43" i="2"/>
  <c r="L44" i="2"/>
  <c r="L45" i="2"/>
  <c r="L46" i="2"/>
  <c r="L47" i="2"/>
  <c r="L48" i="2"/>
  <c r="L49" i="2"/>
  <c r="L50" i="2"/>
  <c r="L51" i="2"/>
  <c r="N2" i="2"/>
  <c r="N3" i="2"/>
  <c r="N55" i="2"/>
  <c r="N56" i="2"/>
  <c r="N57" i="2"/>
  <c r="N58" i="2"/>
  <c r="N4" i="2"/>
  <c r="N5" i="2"/>
  <c r="N6" i="2"/>
  <c r="N7" i="2"/>
  <c r="N8" i="2"/>
  <c r="N9" i="2"/>
  <c r="N10" i="2"/>
  <c r="N11" i="2"/>
  <c r="N12" i="2"/>
  <c r="N13" i="2"/>
  <c r="N15" i="2"/>
  <c r="N16" i="2"/>
  <c r="N17" i="2"/>
  <c r="N23" i="2"/>
  <c r="N24" i="2"/>
  <c r="N25" i="2"/>
  <c r="N26" i="2"/>
  <c r="N27" i="2"/>
  <c r="N28" i="2"/>
  <c r="N29" i="2"/>
  <c r="N30" i="2"/>
  <c r="N31" i="2"/>
  <c r="N32" i="2"/>
  <c r="N33" i="2"/>
  <c r="N34" i="2"/>
  <c r="N35" i="2"/>
  <c r="N36" i="2"/>
  <c r="N37" i="2"/>
  <c r="N38" i="2"/>
  <c r="N39" i="2"/>
  <c r="N40" i="2"/>
  <c r="N43" i="2"/>
  <c r="N44" i="2"/>
  <c r="N45" i="2"/>
  <c r="N46" i="2"/>
  <c r="N47" i="2"/>
  <c r="N48" i="2"/>
  <c r="N49" i="2"/>
  <c r="N50" i="2"/>
  <c r="N51" i="2"/>
  <c r="A42" i="5"/>
  <c r="A43" i="5"/>
  <c r="A44" i="5"/>
  <c r="A45" i="5"/>
  <c r="A46" i="5"/>
  <c r="A41" i="5"/>
  <c r="M47" i="5"/>
  <c r="M49" i="5" s="1"/>
  <c r="M54" i="5" s="1"/>
  <c r="L47" i="5"/>
  <c r="K47" i="5"/>
  <c r="J47" i="5"/>
  <c r="J49" i="5" s="1"/>
  <c r="J54" i="5" s="1"/>
  <c r="I47" i="5"/>
  <c r="I49" i="5" s="1"/>
  <c r="I54" i="5" s="1"/>
  <c r="H47" i="5"/>
  <c r="G47" i="5"/>
  <c r="F47" i="5"/>
  <c r="F49" i="5" s="1"/>
  <c r="F54" i="5" s="1"/>
  <c r="E47" i="5"/>
  <c r="E49" i="5" s="1"/>
  <c r="E54" i="5" s="1"/>
  <c r="D47" i="5"/>
  <c r="C47" i="5"/>
  <c r="B47" i="5"/>
  <c r="B49" i="5" s="1"/>
  <c r="B54" i="5" s="1"/>
  <c r="A17" i="5"/>
  <c r="A16" i="5"/>
  <c r="A15" i="5"/>
  <c r="A14" i="5"/>
  <c r="A13" i="5"/>
  <c r="A12" i="5"/>
  <c r="M18" i="5"/>
  <c r="L18" i="5"/>
  <c r="K18" i="5"/>
  <c r="J18" i="5"/>
  <c r="I18" i="5"/>
  <c r="H18" i="5"/>
  <c r="G18" i="5"/>
  <c r="F18" i="5"/>
  <c r="E18" i="5"/>
  <c r="D18" i="5"/>
  <c r="C18" i="5"/>
  <c r="B18" i="5"/>
  <c r="M39" i="5"/>
  <c r="L39" i="5"/>
  <c r="L49" i="5" s="1"/>
  <c r="L54" i="5" s="1"/>
  <c r="K39" i="5"/>
  <c r="K49" i="5" s="1"/>
  <c r="K54" i="5" s="1"/>
  <c r="J39" i="5"/>
  <c r="I39" i="5"/>
  <c r="H39" i="5"/>
  <c r="H49" i="5" s="1"/>
  <c r="H54" i="5" s="1"/>
  <c r="G39" i="5"/>
  <c r="G49" i="5" s="1"/>
  <c r="G54" i="5" s="1"/>
  <c r="F39" i="5"/>
  <c r="E39" i="5"/>
  <c r="D39" i="5"/>
  <c r="D49" i="5" s="1"/>
  <c r="D54" i="5" s="1"/>
  <c r="C39" i="5"/>
  <c r="C49" i="5" s="1"/>
  <c r="C54" i="5" s="1"/>
  <c r="B39" i="5"/>
  <c r="A35" i="5"/>
  <c r="A36" i="5"/>
  <c r="A37" i="5"/>
  <c r="A38" i="5"/>
  <c r="A28" i="5"/>
  <c r="A29" i="5"/>
  <c r="A30" i="5"/>
  <c r="A31" i="5"/>
  <c r="A32" i="5"/>
  <c r="A33" i="5"/>
  <c r="A34" i="5"/>
  <c r="A27" i="5"/>
  <c r="A26" i="5"/>
  <c r="A25" i="5"/>
  <c r="A24" i="5"/>
  <c r="A23" i="5"/>
  <c r="D20" i="5" l="1"/>
  <c r="D53" i="5" s="1"/>
  <c r="L20" i="5"/>
  <c r="L53" i="5" s="1"/>
  <c r="C10" i="5"/>
  <c r="C20" i="5" s="1"/>
  <c r="C53" i="5" s="1"/>
  <c r="D10" i="5"/>
  <c r="E10" i="5"/>
  <c r="E20" i="5" s="1"/>
  <c r="E53" i="5" s="1"/>
  <c r="F10" i="5"/>
  <c r="F20" i="5" s="1"/>
  <c r="F53" i="5" s="1"/>
  <c r="G10" i="5"/>
  <c r="G20" i="5" s="1"/>
  <c r="G53" i="5" s="1"/>
  <c r="H10" i="5"/>
  <c r="H20" i="5" s="1"/>
  <c r="H53" i="5" s="1"/>
  <c r="I10" i="5"/>
  <c r="I20" i="5" s="1"/>
  <c r="I53" i="5" s="1"/>
  <c r="J10" i="5"/>
  <c r="J20" i="5" s="1"/>
  <c r="J53" i="5" s="1"/>
  <c r="K10" i="5"/>
  <c r="K20" i="5" s="1"/>
  <c r="K53" i="5" s="1"/>
  <c r="L10" i="5"/>
  <c r="M10" i="5"/>
  <c r="M20" i="5" s="1"/>
  <c r="M53" i="5" s="1"/>
  <c r="B10" i="5"/>
  <c r="B20" i="5" s="1"/>
  <c r="B53" i="5" s="1"/>
  <c r="B55" i="5" s="1"/>
  <c r="A9" i="5"/>
  <c r="A8" i="5"/>
  <c r="A7" i="5"/>
  <c r="A6" i="5"/>
  <c r="A5" i="5"/>
  <c r="A4" i="5"/>
  <c r="C52" i="5" l="1"/>
  <c r="C55" i="5" s="1"/>
  <c r="B58" i="5"/>
  <c r="B57" i="5"/>
  <c r="C58" i="5" l="1"/>
  <c r="C57" i="5"/>
  <c r="D52" i="5"/>
  <c r="D55" i="5" s="1"/>
  <c r="D58" i="5" l="1"/>
  <c r="E52" i="5"/>
  <c r="E55" i="5" s="1"/>
  <c r="D57" i="5"/>
  <c r="E57" i="5" l="1"/>
  <c r="E58" i="5"/>
  <c r="F52" i="5"/>
  <c r="F55" i="5" s="1"/>
  <c r="F57" i="5" l="1"/>
  <c r="G52" i="5"/>
  <c r="G55" i="5" s="1"/>
  <c r="F58" i="5"/>
  <c r="G57" i="5" l="1"/>
  <c r="H52" i="5"/>
  <c r="H55" i="5" s="1"/>
  <c r="G58" i="5"/>
  <c r="H57" i="5" l="1"/>
  <c r="H58" i="5"/>
  <c r="I52" i="5"/>
  <c r="I55" i="5" s="1"/>
  <c r="I58" i="5" l="1"/>
  <c r="J52" i="5"/>
  <c r="J55" i="5" s="1"/>
  <c r="I57" i="5"/>
  <c r="K52" i="5" l="1"/>
  <c r="K55" i="5" s="1"/>
  <c r="J58" i="5"/>
  <c r="J57" i="5"/>
  <c r="K58" i="5" l="1"/>
  <c r="L52" i="5"/>
  <c r="L55" i="5" s="1"/>
  <c r="K57" i="5"/>
  <c r="L58" i="5" l="1"/>
  <c r="M52" i="5"/>
  <c r="M55" i="5" s="1"/>
  <c r="L57" i="5"/>
  <c r="M57" i="5" l="1"/>
  <c r="M58" i="5"/>
  <c r="N55" i="1" l="1"/>
  <c r="N53" i="1"/>
  <c r="M55" i="1"/>
  <c r="M53" i="1"/>
  <c r="L55" i="1"/>
  <c r="L53" i="1"/>
  <c r="K55" i="1"/>
  <c r="K53" i="1"/>
  <c r="J55" i="1"/>
  <c r="J53" i="1"/>
  <c r="I55" i="1"/>
  <c r="I53" i="1"/>
  <c r="H55" i="1"/>
  <c r="H53" i="1"/>
  <c r="G55" i="1"/>
  <c r="G53" i="1"/>
  <c r="F55" i="1"/>
  <c r="F53" i="1"/>
  <c r="E55" i="1"/>
  <c r="E53" i="1"/>
  <c r="D55" i="1"/>
  <c r="D53" i="1"/>
  <c r="C55" i="1"/>
  <c r="C53" i="1"/>
  <c r="R23" i="1"/>
  <c r="L47" i="1"/>
  <c r="M54" i="1" s="1"/>
  <c r="N54" i="2" l="1"/>
  <c r="O54" i="2"/>
  <c r="M54" i="2"/>
  <c r="L54" i="2"/>
  <c r="D54" i="1"/>
  <c r="F54" i="1"/>
  <c r="H54" i="1"/>
  <c r="J54" i="1"/>
  <c r="L54" i="1"/>
  <c r="N54" i="1"/>
  <c r="C54" i="1"/>
  <c r="E54" i="1"/>
  <c r="G54" i="1"/>
  <c r="I54" i="1"/>
  <c r="K54" i="1"/>
  <c r="D47" i="1"/>
  <c r="N53" i="2" l="1"/>
  <c r="O53" i="2"/>
  <c r="M53" i="2"/>
  <c r="L53" i="2"/>
  <c r="D23" i="1"/>
  <c r="L52" i="2" l="1"/>
  <c r="N52" i="2"/>
  <c r="O52" i="2"/>
  <c r="M52" i="2"/>
  <c r="L52" i="1"/>
  <c r="D52" i="1"/>
  <c r="G52" i="1"/>
  <c r="I52" i="1"/>
  <c r="N52" i="1"/>
  <c r="F52" i="1"/>
  <c r="K52" i="1"/>
  <c r="C52" i="1"/>
  <c r="C56" i="1" s="1"/>
  <c r="H52" i="1"/>
  <c r="M52" i="1"/>
  <c r="E52" i="1"/>
  <c r="J52" i="1"/>
  <c r="B60" i="5" l="1"/>
  <c r="B61" i="5"/>
  <c r="C58" i="1"/>
  <c r="D51" i="1"/>
  <c r="D56" i="1" s="1"/>
  <c r="C59" i="1"/>
  <c r="C61" i="5" l="1"/>
  <c r="C60" i="5"/>
  <c r="D58" i="1"/>
  <c r="E51" i="1"/>
  <c r="E56" i="1" s="1"/>
  <c r="D59" i="1"/>
  <c r="D60" i="5" l="1"/>
  <c r="D61" i="5"/>
  <c r="F51" i="1"/>
  <c r="F56" i="1" s="1"/>
  <c r="E59" i="1"/>
  <c r="E58" i="1"/>
  <c r="E61" i="5" l="1"/>
  <c r="E60" i="5"/>
  <c r="G51" i="1"/>
  <c r="G56" i="1" s="1"/>
  <c r="F59" i="1"/>
  <c r="F58" i="1"/>
  <c r="F60" i="5" l="1"/>
  <c r="F61" i="5"/>
  <c r="H51" i="1"/>
  <c r="H56" i="1" s="1"/>
  <c r="G59" i="1"/>
  <c r="G58" i="1"/>
  <c r="G60" i="5" l="1"/>
  <c r="G61" i="5"/>
  <c r="H58" i="1"/>
  <c r="H59" i="1"/>
  <c r="I51" i="1"/>
  <c r="I56" i="1" s="1"/>
  <c r="H60" i="5" l="1"/>
  <c r="H61" i="5"/>
  <c r="I59" i="1"/>
  <c r="I58" i="1"/>
  <c r="J51" i="1"/>
  <c r="J56" i="1" s="1"/>
  <c r="I61" i="5" l="1"/>
  <c r="I60" i="5"/>
  <c r="J58" i="1"/>
  <c r="K51" i="1"/>
  <c r="K56" i="1" s="1"/>
  <c r="J59" i="1"/>
  <c r="J60" i="5" l="1"/>
  <c r="J61" i="5"/>
  <c r="K58" i="1"/>
  <c r="L51" i="1"/>
  <c r="L56" i="1" s="1"/>
  <c r="K59" i="1"/>
  <c r="K61" i="5" l="1"/>
  <c r="K60" i="5"/>
  <c r="L58" i="1"/>
  <c r="M51" i="1"/>
  <c r="M56" i="1" s="1"/>
  <c r="L59" i="1"/>
  <c r="L60" i="5" l="1"/>
  <c r="L61" i="5"/>
  <c r="N51" i="1"/>
  <c r="N56" i="1" s="1"/>
  <c r="M59" i="1"/>
  <c r="M58" i="1"/>
  <c r="M61" i="5" l="1"/>
  <c r="M60" i="5"/>
  <c r="N59" i="1"/>
  <c r="N58" i="1"/>
</calcChain>
</file>

<file path=xl/sharedStrings.xml><?xml version="1.0" encoding="utf-8"?>
<sst xmlns="http://schemas.openxmlformats.org/spreadsheetml/2006/main" count="547" uniqueCount="157">
  <si>
    <t>Name</t>
  </si>
  <si>
    <t>John Smith</t>
  </si>
  <si>
    <t>Email</t>
  </si>
  <si>
    <t>jsmith@gmail.com</t>
  </si>
  <si>
    <t>Phone Number</t>
  </si>
  <si>
    <t>0434 000 000</t>
  </si>
  <si>
    <t>Regular Income</t>
  </si>
  <si>
    <t>Income Type</t>
  </si>
  <si>
    <t>Frequency</t>
  </si>
  <si>
    <t>Amount</t>
  </si>
  <si>
    <t>Weekly</t>
  </si>
  <si>
    <t>Fortnightly</t>
  </si>
  <si>
    <t>Monthly</t>
  </si>
  <si>
    <t>Annually</t>
  </si>
  <si>
    <t>Person 1 Wages</t>
  </si>
  <si>
    <t>Person 2 Wages</t>
  </si>
  <si>
    <t>Total Per Month</t>
  </si>
  <si>
    <t>Regular Expenses</t>
  </si>
  <si>
    <t>Additional Income</t>
  </si>
  <si>
    <t>Month</t>
  </si>
  <si>
    <t>January</t>
  </si>
  <si>
    <t>February</t>
  </si>
  <si>
    <t>March</t>
  </si>
  <si>
    <t>April</t>
  </si>
  <si>
    <t>May</t>
  </si>
  <si>
    <t>June</t>
  </si>
  <si>
    <t>July</t>
  </si>
  <si>
    <t>August</t>
  </si>
  <si>
    <t>September</t>
  </si>
  <si>
    <t>October</t>
  </si>
  <si>
    <t>November</t>
  </si>
  <si>
    <t>December</t>
  </si>
  <si>
    <t>Tax Return</t>
  </si>
  <si>
    <t>Total Additional Income</t>
  </si>
  <si>
    <t>Bonus</t>
  </si>
  <si>
    <t>Life After Debt - Personal Budget</t>
  </si>
  <si>
    <t>Category</t>
  </si>
  <si>
    <t>Description</t>
  </si>
  <si>
    <t>Accommodation</t>
  </si>
  <si>
    <t>Mortgage / Rent / Board</t>
  </si>
  <si>
    <t>Rates / Strata / Body Corporate Fees</t>
  </si>
  <si>
    <t>Automobile</t>
  </si>
  <si>
    <t>Gas</t>
  </si>
  <si>
    <t>Maintenance</t>
  </si>
  <si>
    <t>Parking</t>
  </si>
  <si>
    <t>Registration</t>
  </si>
  <si>
    <t>Bills</t>
  </si>
  <si>
    <t>Electricity</t>
  </si>
  <si>
    <t>Internet</t>
  </si>
  <si>
    <t>Pay TV</t>
  </si>
  <si>
    <t>Telephone (Landline)</t>
  </si>
  <si>
    <t>Water</t>
  </si>
  <si>
    <t>Childcare</t>
  </si>
  <si>
    <t>Child Support / Maintenance</t>
  </si>
  <si>
    <t>Other (e.g. sport/music/presents)</t>
  </si>
  <si>
    <t>School Fees / Expenses</t>
  </si>
  <si>
    <t>Debts</t>
  </si>
  <si>
    <t>Car Loan</t>
  </si>
  <si>
    <t>Credit Card</t>
  </si>
  <si>
    <t>Personal Loan</t>
  </si>
  <si>
    <t>Education</t>
  </si>
  <si>
    <t>Books</t>
  </si>
  <si>
    <t>Other</t>
  </si>
  <si>
    <t>Entertainment</t>
  </si>
  <si>
    <t>Movies</t>
  </si>
  <si>
    <t>Sport (attending)</t>
  </si>
  <si>
    <t>Food</t>
  </si>
  <si>
    <t>Dining Out</t>
  </si>
  <si>
    <t>Groceries</t>
  </si>
  <si>
    <t>Gifts</t>
  </si>
  <si>
    <t>Birthday / Anniversary / Wedding etc.</t>
  </si>
  <si>
    <t>Healthcare</t>
  </si>
  <si>
    <t>Dental</t>
  </si>
  <si>
    <t>Eyesight</t>
  </si>
  <si>
    <t>General health</t>
  </si>
  <si>
    <t>Physician / Specialist</t>
  </si>
  <si>
    <t>Prescriptions</t>
  </si>
  <si>
    <t>Home</t>
  </si>
  <si>
    <t>Clothing</t>
  </si>
  <si>
    <t>Furniture / Homewares</t>
  </si>
  <si>
    <t>Income</t>
  </si>
  <si>
    <t>Insurance</t>
  </si>
  <si>
    <t>Auto</t>
  </si>
  <si>
    <t>Health</t>
  </si>
  <si>
    <t>Life</t>
  </si>
  <si>
    <t>Memberships</t>
  </si>
  <si>
    <t>Gym</t>
  </si>
  <si>
    <t>Professional Association</t>
  </si>
  <si>
    <t>Miscellaneous</t>
  </si>
  <si>
    <t>Other Expenses</t>
  </si>
  <si>
    <t>Travel</t>
  </si>
  <si>
    <t>Public Transport</t>
  </si>
  <si>
    <t>Road Tolls</t>
  </si>
  <si>
    <t>Holiday December</t>
  </si>
  <si>
    <t>One-Off Expenses</t>
  </si>
  <si>
    <t>Christmas Shopping</t>
  </si>
  <si>
    <t>Car Repair</t>
  </si>
  <si>
    <t>Instructions</t>
  </si>
  <si>
    <t>1.</t>
  </si>
  <si>
    <t>2.</t>
  </si>
  <si>
    <t>Enter your regularly occurring income (and frequency) in the 'Regular Income' table.</t>
  </si>
  <si>
    <t>Enter any one off income (and the month you will receive it) in the 'Additional Income' table.</t>
  </si>
  <si>
    <t>3.</t>
  </si>
  <si>
    <t>Enter your expenses as per the income sections in the 'Regular Expenses'  'One-Off' tables</t>
  </si>
  <si>
    <t>4.</t>
  </si>
  <si>
    <t>Previous Month's Balance</t>
  </si>
  <si>
    <t>Savings / Overspend</t>
  </si>
  <si>
    <t>Budget by Month</t>
  </si>
  <si>
    <t>Enter a starting balance in the January column of the 'Budget by Month' table</t>
  </si>
  <si>
    <t>Pos</t>
  </si>
  <si>
    <t>Neg</t>
  </si>
  <si>
    <t>One Off Income</t>
  </si>
  <si>
    <t>One off Income</t>
  </si>
  <si>
    <t>One Off Expenses</t>
  </si>
  <si>
    <t>One off Expenses</t>
  </si>
  <si>
    <t>Total One-Off Expenses</t>
  </si>
  <si>
    <t>Row Labels</t>
  </si>
  <si>
    <t>Grand Total</t>
  </si>
  <si>
    <t>Sum of Monthly</t>
  </si>
  <si>
    <t>Type</t>
  </si>
  <si>
    <t>Expense</t>
  </si>
  <si>
    <t>Expense Total</t>
  </si>
  <si>
    <t>Income Total</t>
  </si>
  <si>
    <t>Weekly $</t>
  </si>
  <si>
    <t>Fortnightly $</t>
  </si>
  <si>
    <t>Monthly $</t>
  </si>
  <si>
    <t>Annually $</t>
  </si>
  <si>
    <t>(All)</t>
  </si>
  <si>
    <t>One-Off Income</t>
  </si>
  <si>
    <t>Total Regular Income</t>
  </si>
  <si>
    <t>Total One Off Income</t>
  </si>
  <si>
    <t>Total Combined Income</t>
  </si>
  <si>
    <t>Total Regular Expenses</t>
  </si>
  <si>
    <t>Total Combined Expenses</t>
  </si>
  <si>
    <t>Previous Months Balance</t>
  </si>
  <si>
    <t>Expenses</t>
  </si>
  <si>
    <t>Savings/Overspend</t>
  </si>
  <si>
    <t>Summary</t>
  </si>
  <si>
    <t>Var to Bud +</t>
  </si>
  <si>
    <t>Var to Bud -</t>
  </si>
  <si>
    <t>Life After Debt Dashboard</t>
  </si>
  <si>
    <t xml:space="preserve">Life After Debt Actual </t>
  </si>
  <si>
    <t>Fuel</t>
  </si>
  <si>
    <t>Uni Fees</t>
  </si>
  <si>
    <t>Telephone (Mobile phone)</t>
  </si>
  <si>
    <t>Daycare Fees</t>
  </si>
  <si>
    <t xml:space="preserve">School Fees  </t>
  </si>
  <si>
    <t>Store card</t>
  </si>
  <si>
    <t>Legal / Prof fees</t>
  </si>
  <si>
    <t>Fines</t>
  </si>
  <si>
    <t>ATO</t>
  </si>
  <si>
    <t>Funeral</t>
  </si>
  <si>
    <t>Pet</t>
  </si>
  <si>
    <t>Vehicle</t>
  </si>
  <si>
    <t>(blank)</t>
  </si>
  <si>
    <t>Start Month</t>
  </si>
  <si>
    <t>Column1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</si>
</sst>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 #,##0_-;_-* &quot;-&quot;??_-;_-@_-"/>
    <numFmt numFmtId="166" formatCode="_-* #,##0_-;_-* \(#,##0\)_-;_-* &quot;-&quot;??_-;_-@_-"/>
    <numFmt numFmtId="167" formatCode="mmmm"/>
  </numFmts>
  <fonts count="9" x14ac:knownFonts="1">
    <font>
      <sz val="9"/>
      <color theme="1"/>
      <name val="Arial"/>
      <family val="2"/>
    </font>
    <font>
      <sz val="9"/>
      <color theme="1"/>
      <name val="Arial"/>
      <family val="2"/>
    </font>
    <font>
      <b/>
      <sz val="9"/>
      <color theme="0"/>
      <name val="Arial"/>
      <family val="2"/>
    </font>
    <font>
      <b/>
      <sz val="9"/>
      <color theme="1"/>
      <name val="Arial"/>
      <family val="2"/>
    </font>
    <font>
      <sz val="10"/>
      <name val="Arial"/>
      <family val="2"/>
    </font>
    <font>
      <u/>
      <sz val="9"/>
      <color theme="10"/>
      <name val="Arial"/>
      <family val="2"/>
    </font>
    <font>
      <b/>
      <sz val="11"/>
      <color theme="1"/>
      <name val="Arial"/>
      <family val="2"/>
    </font>
    <font>
      <b/>
      <sz val="12"/>
      <color theme="0"/>
      <name val="Arial"/>
      <family val="2"/>
    </font>
    <font>
      <b/>
      <sz val="16"/>
      <color theme="0"/>
      <name val="Arial"/>
      <family val="2"/>
    </font>
  </fonts>
  <fills count="7">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rgb="FF3C444B"/>
        <bgColor indexed="64"/>
      </patternFill>
    </fill>
    <fill>
      <patternFill patternType="solid">
        <fgColor theme="0"/>
        <bgColor indexed="64"/>
      </patternFill>
    </fill>
  </fills>
  <borders count="52">
    <border>
      <left/>
      <right/>
      <top/>
      <bottom/>
      <diagonal/>
    </border>
    <border>
      <left style="thin">
        <color theme="9"/>
      </left>
      <right style="thin">
        <color theme="9"/>
      </right>
      <top style="thin">
        <color theme="9"/>
      </top>
      <bottom style="thin">
        <color theme="9"/>
      </bottom>
      <diagonal/>
    </border>
    <border>
      <left/>
      <right/>
      <top/>
      <bottom style="medium">
        <color theme="9"/>
      </bottom>
      <diagonal/>
    </border>
    <border>
      <left/>
      <right/>
      <top style="thin">
        <color theme="9"/>
      </top>
      <bottom style="medium">
        <color theme="9"/>
      </bottom>
      <diagonal/>
    </border>
    <border>
      <left style="thin">
        <color theme="9"/>
      </left>
      <right style="thin">
        <color theme="9"/>
      </right>
      <top style="thin">
        <color theme="9"/>
      </top>
      <bottom style="medium">
        <color theme="9"/>
      </bottom>
      <diagonal/>
    </border>
    <border>
      <left/>
      <right/>
      <top style="medium">
        <color theme="9"/>
      </top>
      <bottom/>
      <diagonal/>
    </border>
    <border>
      <left/>
      <right style="thin">
        <color theme="9"/>
      </right>
      <top style="thin">
        <color theme="9"/>
      </top>
      <bottom style="medium">
        <color theme="9"/>
      </bottom>
      <diagonal/>
    </border>
    <border>
      <left/>
      <right style="thin">
        <color theme="9"/>
      </right>
      <top style="thin">
        <color theme="9"/>
      </top>
      <bottom style="thin">
        <color theme="9"/>
      </bottom>
      <diagonal/>
    </border>
    <border>
      <left/>
      <right style="thin">
        <color theme="9"/>
      </right>
      <top style="thin">
        <color theme="9"/>
      </top>
      <bottom/>
      <diagonal/>
    </border>
    <border>
      <left style="thin">
        <color theme="9"/>
      </left>
      <right style="thin">
        <color theme="9"/>
      </right>
      <top style="thin">
        <color theme="9"/>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theme="9"/>
      </right>
      <top/>
      <bottom style="thin">
        <color theme="9"/>
      </bottom>
      <diagonal/>
    </border>
    <border>
      <left style="thin">
        <color theme="9"/>
      </left>
      <right style="thin">
        <color theme="9"/>
      </right>
      <top/>
      <bottom style="thin">
        <color theme="9"/>
      </bottom>
      <diagonal/>
    </border>
    <border>
      <left style="thin">
        <color theme="9"/>
      </left>
      <right style="thin">
        <color theme="9"/>
      </right>
      <top style="medium">
        <color theme="9"/>
      </top>
      <bottom style="thin">
        <color theme="9"/>
      </bottom>
      <diagonal/>
    </border>
    <border>
      <left/>
      <right style="thin">
        <color theme="9"/>
      </right>
      <top style="medium">
        <color theme="9"/>
      </top>
      <bottom style="thin">
        <color theme="9"/>
      </bottom>
      <diagonal/>
    </border>
    <border>
      <left style="medium">
        <color theme="9"/>
      </left>
      <right style="medium">
        <color theme="9"/>
      </right>
      <top style="medium">
        <color theme="9"/>
      </top>
      <bottom style="medium">
        <color theme="9"/>
      </bottom>
      <diagonal/>
    </border>
    <border>
      <left style="medium">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bottom/>
      <diagonal/>
    </border>
    <border>
      <left style="thin">
        <color theme="9"/>
      </left>
      <right style="medium">
        <color theme="9"/>
      </right>
      <top style="medium">
        <color theme="9"/>
      </top>
      <bottom/>
      <diagonal/>
    </border>
    <border>
      <left style="thin">
        <color theme="9"/>
      </left>
      <right style="medium">
        <color theme="9"/>
      </right>
      <top/>
      <bottom/>
      <diagonal/>
    </border>
    <border>
      <left style="medium">
        <color theme="9"/>
      </left>
      <right/>
      <top style="thin">
        <color theme="9"/>
      </top>
      <bottom style="medium">
        <color theme="9"/>
      </bottom>
      <diagonal/>
    </border>
    <border>
      <left style="medium">
        <color theme="9"/>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style="medium">
        <color theme="9"/>
      </right>
      <top/>
      <bottom style="medium">
        <color theme="9"/>
      </bottom>
      <diagonal/>
    </border>
    <border>
      <left/>
      <right style="medium">
        <color theme="9"/>
      </right>
      <top/>
      <bottom/>
      <diagonal/>
    </border>
    <border>
      <left style="medium">
        <color theme="9"/>
      </left>
      <right style="thin">
        <color theme="9"/>
      </right>
      <top style="medium">
        <color theme="9"/>
      </top>
      <bottom style="medium">
        <color theme="9"/>
      </bottom>
      <diagonal/>
    </border>
    <border>
      <left style="medium">
        <color theme="9"/>
      </left>
      <right style="thin">
        <color theme="9"/>
      </right>
      <top/>
      <bottom/>
      <diagonal/>
    </border>
    <border>
      <left style="thin">
        <color theme="9"/>
      </left>
      <right style="medium">
        <color theme="9"/>
      </right>
      <top style="thin">
        <color theme="9"/>
      </top>
      <bottom/>
      <diagonal/>
    </border>
    <border>
      <left/>
      <right style="medium">
        <color theme="9"/>
      </right>
      <top style="thin">
        <color theme="9"/>
      </top>
      <bottom style="medium">
        <color theme="9"/>
      </bottom>
      <diagonal/>
    </border>
    <border>
      <left/>
      <right style="thin">
        <color theme="9"/>
      </right>
      <top/>
      <bottom style="medium">
        <color theme="9"/>
      </bottom>
      <diagonal/>
    </border>
    <border>
      <left style="medium">
        <color theme="9"/>
      </left>
      <right style="thin">
        <color theme="9"/>
      </right>
      <top style="medium">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thin">
        <color theme="9"/>
      </left>
      <right style="medium">
        <color theme="9"/>
      </right>
      <top/>
      <bottom style="thin">
        <color theme="9"/>
      </bottom>
      <diagonal/>
    </border>
  </borders>
  <cellStyleXfs count="4">
    <xf numFmtId="0" fontId="0" fillId="0" borderId="0"/>
    <xf numFmtId="43" fontId="1" fillId="0" borderId="0" applyFont="0" applyFill="0" applyBorder="0" applyAlignment="0" applyProtection="0"/>
    <xf numFmtId="0" fontId="4" fillId="0" borderId="0"/>
    <xf numFmtId="0" fontId="5" fillId="0" borderId="0" applyNumberFormat="0" applyFill="0" applyBorder="0" applyAlignment="0" applyProtection="0"/>
  </cellStyleXfs>
  <cellXfs count="198">
    <xf numFmtId="0" fontId="0" fillId="0" borderId="0" xfId="0"/>
    <xf numFmtId="0" fontId="2" fillId="2" borderId="2" xfId="0" applyFont="1" applyFill="1" applyBorder="1"/>
    <xf numFmtId="43" fontId="0" fillId="0" borderId="0" xfId="1" applyFont="1"/>
    <xf numFmtId="165" fontId="0" fillId="0" borderId="1" xfId="0" applyNumberFormat="1" applyBorder="1"/>
    <xf numFmtId="165" fontId="0" fillId="0" borderId="1" xfId="1" applyNumberFormat="1" applyFont="1" applyBorder="1"/>
    <xf numFmtId="165" fontId="0" fillId="0" borderId="7" xfId="0" applyNumberFormat="1" applyBorder="1"/>
    <xf numFmtId="165" fontId="0" fillId="0" borderId="7" xfId="1" applyNumberFormat="1" applyFont="1" applyBorder="1"/>
    <xf numFmtId="165" fontId="0" fillId="0" borderId="8" xfId="1" applyNumberFormat="1" applyFont="1" applyBorder="1"/>
    <xf numFmtId="165" fontId="0" fillId="0" borderId="9" xfId="1" applyNumberFormat="1" applyFont="1" applyBorder="1"/>
    <xf numFmtId="166" fontId="3" fillId="0" borderId="3" xfId="0" applyNumberFormat="1"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pivotButton="1"/>
    <xf numFmtId="0" fontId="0" fillId="0" borderId="0" xfId="0" applyAlignment="1">
      <alignment horizontal="left"/>
    </xf>
    <xf numFmtId="0" fontId="0" fillId="0" borderId="0" xfId="0" applyNumberFormat="1"/>
    <xf numFmtId="165" fontId="0" fillId="0" borderId="20" xfId="0" applyNumberFormat="1" applyBorder="1"/>
    <xf numFmtId="0" fontId="0" fillId="0" borderId="21" xfId="0" applyBorder="1"/>
    <xf numFmtId="43" fontId="3" fillId="0" borderId="3" xfId="1" applyFont="1" applyBorder="1"/>
    <xf numFmtId="0" fontId="3" fillId="5" borderId="2" xfId="0" applyFont="1" applyFill="1" applyBorder="1"/>
    <xf numFmtId="164" fontId="3" fillId="0" borderId="3" xfId="0" applyNumberFormat="1" applyFont="1" applyBorder="1"/>
    <xf numFmtId="0" fontId="0" fillId="0" borderId="22" xfId="0" applyBorder="1"/>
    <xf numFmtId="164" fontId="0" fillId="0" borderId="21" xfId="0" applyNumberFormat="1" applyBorder="1"/>
    <xf numFmtId="164" fontId="0" fillId="0" borderId="7" xfId="0" applyNumberFormat="1" applyBorder="1"/>
    <xf numFmtId="164" fontId="0" fillId="0" borderId="1" xfId="0" applyNumberFormat="1" applyBorder="1"/>
    <xf numFmtId="164" fontId="0" fillId="0" borderId="8" xfId="0" applyNumberFormat="1" applyBorder="1"/>
    <xf numFmtId="164" fontId="0" fillId="0" borderId="9" xfId="0" applyNumberFormat="1" applyBorder="1"/>
    <xf numFmtId="164" fontId="0" fillId="0" borderId="6" xfId="0" applyNumberFormat="1" applyBorder="1"/>
    <xf numFmtId="164" fontId="0" fillId="0" borderId="4" xfId="0" applyNumberFormat="1" applyBorder="1"/>
    <xf numFmtId="0" fontId="2" fillId="2" borderId="2" xfId="0" applyFont="1" applyFill="1" applyBorder="1" applyAlignment="1">
      <alignment horizontal="center"/>
    </xf>
    <xf numFmtId="0" fontId="0" fillId="6" borderId="0" xfId="0" applyFill="1"/>
    <xf numFmtId="0" fontId="3" fillId="6" borderId="3" xfId="0" applyFont="1" applyFill="1" applyBorder="1"/>
    <xf numFmtId="0" fontId="0" fillId="6" borderId="3" xfId="0" applyFill="1" applyBorder="1"/>
    <xf numFmtId="0" fontId="0" fillId="6" borderId="0" xfId="0" applyFill="1" applyBorder="1"/>
    <xf numFmtId="0" fontId="2" fillId="4" borderId="0" xfId="0" applyFont="1" applyFill="1" applyBorder="1"/>
    <xf numFmtId="0" fontId="0" fillId="0" borderId="0" xfId="0" applyBorder="1"/>
    <xf numFmtId="0" fontId="0" fillId="6" borderId="24" xfId="0" applyFill="1" applyBorder="1"/>
    <xf numFmtId="0" fontId="0" fillId="6" borderId="26" xfId="0" applyFill="1" applyBorder="1"/>
    <xf numFmtId="0" fontId="0" fillId="6" borderId="28" xfId="0" applyFill="1" applyBorder="1"/>
    <xf numFmtId="0" fontId="2" fillId="2" borderId="30" xfId="0" applyFont="1" applyFill="1" applyBorder="1"/>
    <xf numFmtId="0" fontId="2" fillId="2" borderId="31" xfId="0" applyFont="1" applyFill="1" applyBorder="1" applyAlignment="1">
      <alignment horizontal="center"/>
    </xf>
    <xf numFmtId="0" fontId="2" fillId="2" borderId="32" xfId="0" applyFont="1" applyFill="1" applyBorder="1" applyAlignment="1">
      <alignment horizontal="center"/>
    </xf>
    <xf numFmtId="0" fontId="3" fillId="6" borderId="36" xfId="0" applyFont="1" applyFill="1" applyBorder="1"/>
    <xf numFmtId="165" fontId="3" fillId="3" borderId="29" xfId="1" applyNumberFormat="1" applyFont="1" applyFill="1" applyBorder="1"/>
    <xf numFmtId="0" fontId="2" fillId="2" borderId="39" xfId="0" applyFont="1" applyFill="1" applyBorder="1"/>
    <xf numFmtId="0" fontId="2" fillId="2" borderId="40" xfId="0" applyFont="1" applyFill="1" applyBorder="1" applyAlignment="1">
      <alignment horizontal="center"/>
    </xf>
    <xf numFmtId="0" fontId="0" fillId="6" borderId="38" xfId="0" applyFill="1" applyBorder="1"/>
    <xf numFmtId="0" fontId="2" fillId="4" borderId="41" xfId="0" applyFont="1" applyFill="1" applyBorder="1"/>
    <xf numFmtId="165" fontId="0" fillId="6" borderId="0" xfId="0" applyNumberFormat="1" applyFill="1" applyBorder="1"/>
    <xf numFmtId="165" fontId="0" fillId="6" borderId="41" xfId="0" applyNumberFormat="1" applyFill="1" applyBorder="1"/>
    <xf numFmtId="0" fontId="0" fillId="0" borderId="33" xfId="0" applyBorder="1"/>
    <xf numFmtId="165" fontId="0" fillId="0" borderId="0" xfId="0" applyNumberFormat="1" applyBorder="1"/>
    <xf numFmtId="165" fontId="0" fillId="0" borderId="41" xfId="0" applyNumberFormat="1" applyBorder="1"/>
    <xf numFmtId="0" fontId="0" fillId="6" borderId="2" xfId="0" applyFill="1" applyBorder="1"/>
    <xf numFmtId="165" fontId="0" fillId="6" borderId="2" xfId="0" applyNumberFormat="1" applyFill="1" applyBorder="1"/>
    <xf numFmtId="165" fontId="0" fillId="6" borderId="40" xfId="0" applyNumberFormat="1" applyFill="1" applyBorder="1"/>
    <xf numFmtId="0" fontId="3" fillId="3" borderId="42" xfId="0" applyFont="1" applyFill="1" applyBorder="1"/>
    <xf numFmtId="0" fontId="3" fillId="5" borderId="40" xfId="0" applyFont="1" applyFill="1" applyBorder="1"/>
    <xf numFmtId="0" fontId="0" fillId="0" borderId="25" xfId="0" applyBorder="1"/>
    <xf numFmtId="0" fontId="3" fillId="3" borderId="28" xfId="0" applyFont="1" applyFill="1" applyBorder="1"/>
    <xf numFmtId="43" fontId="3" fillId="0" borderId="45" xfId="1" applyFont="1" applyBorder="1"/>
    <xf numFmtId="0" fontId="0" fillId="0" borderId="41" xfId="0" applyBorder="1"/>
    <xf numFmtId="164" fontId="3" fillId="0" borderId="45" xfId="0" applyNumberFormat="1" applyFont="1" applyBorder="1"/>
    <xf numFmtId="0" fontId="3" fillId="3" borderId="46" xfId="0" applyFont="1" applyFill="1" applyBorder="1"/>
    <xf numFmtId="0" fontId="3" fillId="5" borderId="31" xfId="0" applyFont="1" applyFill="1" applyBorder="1"/>
    <xf numFmtId="0" fontId="3" fillId="5" borderId="32" xfId="0" applyFont="1" applyFill="1" applyBorder="1"/>
    <xf numFmtId="164" fontId="3" fillId="0" borderId="31" xfId="0" applyNumberFormat="1" applyFont="1" applyBorder="1"/>
    <xf numFmtId="164" fontId="3" fillId="0" borderId="32" xfId="0" applyNumberFormat="1" applyFont="1" applyBorder="1"/>
    <xf numFmtId="0" fontId="0" fillId="3" borderId="47" xfId="0" applyFill="1" applyBorder="1"/>
    <xf numFmtId="164" fontId="0" fillId="0" borderId="25" xfId="0" applyNumberFormat="1" applyBorder="1"/>
    <xf numFmtId="0" fontId="0" fillId="3" borderId="43" xfId="0" applyFill="1" applyBorder="1"/>
    <xf numFmtId="164" fontId="0" fillId="0" borderId="27" xfId="0" applyNumberFormat="1" applyBorder="1"/>
    <xf numFmtId="164" fontId="0" fillId="0" borderId="44" xfId="0" applyNumberFormat="1" applyBorder="1"/>
    <xf numFmtId="0" fontId="0" fillId="3" borderId="28" xfId="0" applyFill="1" applyBorder="1"/>
    <xf numFmtId="164" fontId="0" fillId="0" borderId="29" xfId="0" applyNumberFormat="1" applyBorder="1"/>
    <xf numFmtId="0" fontId="0" fillId="3" borderId="33" xfId="0" applyFill="1" applyBorder="1"/>
    <xf numFmtId="0" fontId="0" fillId="0" borderId="2" xfId="0" applyBorder="1"/>
    <xf numFmtId="0" fontId="0" fillId="3" borderId="39" xfId="0" applyFill="1" applyBorder="1"/>
    <xf numFmtId="0" fontId="0" fillId="3" borderId="24" xfId="0" applyFill="1" applyBorder="1"/>
    <xf numFmtId="0" fontId="0" fillId="0" borderId="4" xfId="0" applyBorder="1"/>
    <xf numFmtId="0" fontId="0" fillId="0" borderId="29" xfId="0" applyBorder="1"/>
    <xf numFmtId="165" fontId="0" fillId="6" borderId="37" xfId="0" applyNumberFormat="1" applyFill="1" applyBorder="1"/>
    <xf numFmtId="165" fontId="0" fillId="6" borderId="5" xfId="0" applyNumberFormat="1" applyFill="1" applyBorder="1"/>
    <xf numFmtId="165" fontId="0" fillId="6" borderId="38" xfId="0" applyNumberFormat="1" applyFill="1" applyBorder="1"/>
    <xf numFmtId="165" fontId="0" fillId="6" borderId="33" xfId="0" applyNumberFormat="1" applyFill="1" applyBorder="1"/>
    <xf numFmtId="165" fontId="0" fillId="0" borderId="33" xfId="0" applyNumberFormat="1" applyBorder="1"/>
    <xf numFmtId="165" fontId="0" fillId="6" borderId="39" xfId="0" applyNumberFormat="1" applyFill="1" applyBorder="1"/>
    <xf numFmtId="0" fontId="3" fillId="0" borderId="23" xfId="0" pivotButton="1" applyFont="1" applyBorder="1"/>
    <xf numFmtId="0" fontId="3" fillId="0" borderId="23" xfId="0" pivotButton="1" applyFont="1" applyBorder="1" applyAlignment="1">
      <alignment horizontal="center"/>
    </xf>
    <xf numFmtId="0" fontId="0" fillId="0" borderId="48" xfId="0" applyBorder="1" applyAlignment="1">
      <alignment horizontal="left"/>
    </xf>
    <xf numFmtId="0" fontId="0" fillId="0" borderId="49" xfId="0" applyBorder="1"/>
    <xf numFmtId="0" fontId="0" fillId="0" borderId="50" xfId="0" applyBorder="1"/>
    <xf numFmtId="0" fontId="0" fillId="0" borderId="30" xfId="0" applyBorder="1" applyAlignment="1">
      <alignment horizontal="left"/>
    </xf>
    <xf numFmtId="0" fontId="0" fillId="0" borderId="32" xfId="0" applyBorder="1"/>
    <xf numFmtId="0" fontId="0" fillId="6" borderId="30" xfId="0" applyFill="1" applyBorder="1" applyAlignment="1">
      <alignment horizontal="left"/>
    </xf>
    <xf numFmtId="0" fontId="0" fillId="6" borderId="32" xfId="0" applyFill="1" applyBorder="1"/>
    <xf numFmtId="0" fontId="0" fillId="6" borderId="48" xfId="0" applyFill="1" applyBorder="1" applyAlignment="1">
      <alignment horizontal="left"/>
    </xf>
    <xf numFmtId="0" fontId="0" fillId="6" borderId="49" xfId="0" applyFill="1" applyBorder="1" applyAlignment="1">
      <alignment horizontal="left"/>
    </xf>
    <xf numFmtId="0" fontId="0" fillId="6" borderId="50" xfId="0" applyFill="1" applyBorder="1" applyAlignment="1">
      <alignment horizontal="left"/>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165" fontId="3" fillId="3" borderId="29" xfId="1" applyNumberFormat="1" applyFont="1" applyFill="1" applyBorder="1" applyAlignment="1">
      <alignment horizontal="center"/>
    </xf>
    <xf numFmtId="165" fontId="3" fillId="3" borderId="29" xfId="1" applyNumberFormat="1" applyFont="1" applyFill="1" applyBorder="1" applyAlignment="1"/>
    <xf numFmtId="0" fontId="0" fillId="6" borderId="37" xfId="0" applyFill="1" applyBorder="1"/>
    <xf numFmtId="0" fontId="0" fillId="6" borderId="5" xfId="0" applyFill="1" applyBorder="1"/>
    <xf numFmtId="0" fontId="0" fillId="6" borderId="33" xfId="0" applyFill="1" applyBorder="1"/>
    <xf numFmtId="0" fontId="0" fillId="6" borderId="41" xfId="0" applyFill="1" applyBorder="1"/>
    <xf numFmtId="0" fontId="0" fillId="6" borderId="39" xfId="0" applyFill="1" applyBorder="1"/>
    <xf numFmtId="0" fontId="0" fillId="6" borderId="40" xfId="0" applyFill="1" applyBorder="1"/>
    <xf numFmtId="0" fontId="3" fillId="0" borderId="28" xfId="0" applyFont="1" applyBorder="1"/>
    <xf numFmtId="0" fontId="0" fillId="0" borderId="39" xfId="0" applyBorder="1"/>
    <xf numFmtId="0" fontId="2" fillId="4" borderId="30" xfId="0" applyFont="1" applyFill="1" applyBorder="1"/>
    <xf numFmtId="0" fontId="0" fillId="0" borderId="0" xfId="0" applyBorder="1" applyAlignment="1">
      <alignment horizontal="left"/>
    </xf>
    <xf numFmtId="43" fontId="0" fillId="0" borderId="0" xfId="1" applyNumberFormat="1" applyFont="1"/>
    <xf numFmtId="0" fontId="0" fillId="6" borderId="1" xfId="0" applyFill="1" applyBorder="1"/>
    <xf numFmtId="167" fontId="0" fillId="0" borderId="0" xfId="0" applyNumberFormat="1"/>
    <xf numFmtId="167" fontId="2" fillId="2" borderId="31" xfId="0" applyNumberFormat="1" applyFont="1" applyFill="1" applyBorder="1" applyAlignment="1">
      <alignment horizontal="center"/>
    </xf>
    <xf numFmtId="167" fontId="2" fillId="2" borderId="32" xfId="0" applyNumberFormat="1" applyFont="1" applyFill="1" applyBorder="1" applyAlignment="1">
      <alignment horizontal="center"/>
    </xf>
    <xf numFmtId="165" fontId="0" fillId="0" borderId="51" xfId="0" applyNumberFormat="1" applyBorder="1"/>
    <xf numFmtId="165" fontId="0" fillId="0" borderId="27" xfId="0" applyNumberFormat="1" applyBorder="1"/>
    <xf numFmtId="165" fontId="0" fillId="0" borderId="27" xfId="1" applyNumberFormat="1" applyFont="1" applyBorder="1"/>
    <xf numFmtId="165" fontId="0" fillId="0" borderId="44" xfId="1" applyNumberFormat="1" applyFont="1" applyBorder="1"/>
    <xf numFmtId="166" fontId="3" fillId="0" borderId="45" xfId="0" applyNumberFormat="1" applyFont="1" applyBorder="1"/>
    <xf numFmtId="0" fontId="3" fillId="6" borderId="33" xfId="0" applyFont="1" applyFill="1" applyBorder="1" applyProtection="1">
      <protection locked="0"/>
    </xf>
    <xf numFmtId="0" fontId="0" fillId="6" borderId="0" xfId="0" applyFill="1" applyBorder="1" applyProtection="1">
      <protection locked="0"/>
    </xf>
    <xf numFmtId="165" fontId="0" fillId="3" borderId="34" xfId="1" applyNumberFormat="1" applyFont="1" applyFill="1" applyBorder="1" applyProtection="1">
      <protection locked="0"/>
    </xf>
    <xf numFmtId="165" fontId="0" fillId="3" borderId="35" xfId="1" applyNumberFormat="1" applyFont="1" applyFill="1" applyBorder="1" applyProtection="1">
      <protection locked="0"/>
    </xf>
    <xf numFmtId="165" fontId="0" fillId="3" borderId="34" xfId="1" applyNumberFormat="1" applyFont="1" applyFill="1" applyBorder="1" applyAlignment="1" applyProtection="1">
      <protection locked="0"/>
    </xf>
    <xf numFmtId="165" fontId="0" fillId="3" borderId="35" xfId="1" applyNumberFormat="1" applyFont="1" applyFill="1" applyBorder="1" applyAlignment="1" applyProtection="1">
      <protection locked="0"/>
    </xf>
    <xf numFmtId="0" fontId="0" fillId="0" borderId="19" xfId="0" applyBorder="1" applyProtection="1">
      <protection locked="0"/>
    </xf>
    <xf numFmtId="165" fontId="0" fillId="3" borderId="35" xfId="1" applyNumberFormat="1" applyFont="1" applyFill="1" applyBorder="1" applyAlignment="1" applyProtection="1">
      <alignment horizontal="center"/>
      <protection locked="0"/>
    </xf>
    <xf numFmtId="167" fontId="0" fillId="6" borderId="1" xfId="0" applyNumberFormat="1" applyFill="1" applyBorder="1" applyProtection="1">
      <protection locked="0"/>
    </xf>
    <xf numFmtId="167" fontId="2" fillId="4" borderId="31" xfId="0" applyNumberFormat="1" applyFont="1" applyFill="1" applyBorder="1" applyAlignment="1">
      <alignment horizontal="center"/>
    </xf>
    <xf numFmtId="0" fontId="0" fillId="3" borderId="43" xfId="0" applyFill="1" applyBorder="1" applyAlignment="1" applyProtection="1">
      <alignment horizontal="left" indent="1"/>
      <protection locked="0"/>
    </xf>
    <xf numFmtId="0" fontId="0" fillId="0" borderId="21"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27" xfId="0" applyBorder="1" applyProtection="1">
      <protection locked="0"/>
    </xf>
    <xf numFmtId="0" fontId="0" fillId="0" borderId="9" xfId="0" applyBorder="1" applyProtection="1">
      <protection locked="0"/>
    </xf>
    <xf numFmtId="0" fontId="0" fillId="0" borderId="44" xfId="0" applyBorder="1" applyProtection="1">
      <protection locked="0"/>
    </xf>
    <xf numFmtId="0" fontId="0" fillId="3" borderId="47" xfId="0" applyFill="1" applyBorder="1" applyAlignment="1" applyProtection="1">
      <alignment horizontal="left" indent="1"/>
      <protection locked="0"/>
    </xf>
    <xf numFmtId="0" fontId="3" fillId="6" borderId="33" xfId="0" applyFont="1" applyFill="1" applyBorder="1" applyAlignment="1" applyProtection="1">
      <alignment horizontal="left"/>
      <protection locked="0"/>
    </xf>
    <xf numFmtId="0" fontId="3" fillId="6" borderId="0" xfId="0" applyFont="1" applyFill="1" applyBorder="1" applyAlignment="1" applyProtection="1">
      <alignment horizontal="left"/>
      <protection locked="0"/>
    </xf>
    <xf numFmtId="0" fontId="0" fillId="6" borderId="0" xfId="0" applyFont="1" applyFill="1" applyBorder="1" applyAlignment="1" applyProtection="1">
      <alignment horizontal="left"/>
      <protection locked="0"/>
    </xf>
    <xf numFmtId="0" fontId="3" fillId="6" borderId="33" xfId="0" applyFont="1" applyFill="1" applyBorder="1" applyAlignment="1" applyProtection="1">
      <alignment horizontal="left"/>
      <protection locked="0"/>
    </xf>
    <xf numFmtId="0" fontId="3" fillId="6" borderId="0" xfId="0" applyFont="1" applyFill="1" applyBorder="1" applyAlignment="1" applyProtection="1">
      <alignment horizontal="left"/>
      <protection locked="0"/>
    </xf>
    <xf numFmtId="0" fontId="0" fillId="6" borderId="5" xfId="0" applyFont="1" applyFill="1" applyBorder="1" applyAlignment="1" applyProtection="1">
      <alignment horizontal="left"/>
      <protection locked="0"/>
    </xf>
    <xf numFmtId="0" fontId="2" fillId="2" borderId="2" xfId="0" applyFont="1" applyFill="1" applyBorder="1" applyAlignment="1">
      <alignment horizontal="center"/>
    </xf>
    <xf numFmtId="0" fontId="0" fillId="6" borderId="0" xfId="0" applyFont="1" applyFill="1" applyBorder="1" applyAlignment="1" applyProtection="1">
      <alignment horizontal="left"/>
      <protection locked="0"/>
    </xf>
    <xf numFmtId="0" fontId="8" fillId="4" borderId="3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1" xfId="0" applyFont="1" applyFill="1" applyBorder="1" applyAlignment="1">
      <alignment horizontal="center" vertical="center"/>
    </xf>
    <xf numFmtId="0" fontId="2" fillId="2" borderId="39" xfId="0" applyFont="1" applyFill="1" applyBorder="1" applyAlignment="1">
      <alignment horizontal="left"/>
    </xf>
    <xf numFmtId="0" fontId="2" fillId="2" borderId="2" xfId="0" applyFont="1" applyFill="1" applyBorder="1" applyAlignment="1">
      <alignment horizontal="left"/>
    </xf>
    <xf numFmtId="0" fontId="7" fillId="4" borderId="33" xfId="0" quotePrefix="1" applyFont="1" applyFill="1" applyBorder="1" applyAlignment="1">
      <alignment horizontal="left"/>
    </xf>
    <xf numFmtId="0" fontId="7" fillId="4" borderId="33" xfId="0" applyFont="1" applyFill="1" applyBorder="1" applyAlignment="1">
      <alignment horizontal="left"/>
    </xf>
    <xf numFmtId="0" fontId="7" fillId="4" borderId="37" xfId="0" applyFont="1" applyFill="1" applyBorder="1" applyAlignment="1">
      <alignment horizontal="center"/>
    </xf>
    <xf numFmtId="0" fontId="7" fillId="4" borderId="5" xfId="0" applyFont="1" applyFill="1" applyBorder="1" applyAlignment="1">
      <alignment horizontal="center"/>
    </xf>
    <xf numFmtId="0" fontId="7" fillId="4" borderId="38" xfId="0" applyFont="1" applyFill="1" applyBorder="1" applyAlignment="1">
      <alignment horizontal="center"/>
    </xf>
    <xf numFmtId="0" fontId="6" fillId="6" borderId="37" xfId="0" applyFont="1" applyFill="1" applyBorder="1" applyAlignment="1">
      <alignment horizontal="center"/>
    </xf>
    <xf numFmtId="0" fontId="6" fillId="6" borderId="5" xfId="0" applyFont="1" applyFill="1" applyBorder="1" applyAlignment="1">
      <alignment horizontal="center"/>
    </xf>
    <xf numFmtId="0" fontId="6" fillId="6" borderId="38" xfId="0" applyFont="1" applyFill="1" applyBorder="1" applyAlignment="1">
      <alignment horizontal="center"/>
    </xf>
    <xf numFmtId="0" fontId="6" fillId="0" borderId="37" xfId="0" applyFont="1" applyBorder="1" applyAlignment="1">
      <alignment horizontal="center"/>
    </xf>
    <xf numFmtId="0" fontId="6" fillId="0" borderId="5" xfId="0" applyFont="1" applyBorder="1" applyAlignment="1">
      <alignment horizontal="center"/>
    </xf>
    <xf numFmtId="0" fontId="6" fillId="0" borderId="38" xfId="0" applyFont="1" applyBorder="1" applyAlignment="1">
      <alignment horizontal="center"/>
    </xf>
    <xf numFmtId="0" fontId="0" fillId="6" borderId="21" xfId="0" applyFill="1" applyBorder="1" applyAlignment="1" applyProtection="1">
      <alignment horizontal="left"/>
      <protection locked="0"/>
    </xf>
    <xf numFmtId="0" fontId="0" fillId="6" borderId="25" xfId="0" applyFill="1" applyBorder="1" applyAlignment="1" applyProtection="1">
      <alignment horizontal="left"/>
      <protection locked="0"/>
    </xf>
    <xf numFmtId="0" fontId="5" fillId="6" borderId="1" xfId="3" applyFill="1" applyBorder="1" applyAlignment="1" applyProtection="1">
      <alignment horizontal="left"/>
      <protection locked="0"/>
    </xf>
    <xf numFmtId="0" fontId="5" fillId="6" borderId="27" xfId="3"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6" borderId="29" xfId="0" applyFill="1" applyBorder="1" applyAlignment="1" applyProtection="1">
      <alignment horizontal="left"/>
      <protection locked="0"/>
    </xf>
    <xf numFmtId="0" fontId="3" fillId="6" borderId="37"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7" fillId="4" borderId="0" xfId="0" quotePrefix="1" applyFont="1" applyFill="1" applyBorder="1" applyAlignment="1">
      <alignment horizontal="left"/>
    </xf>
    <xf numFmtId="0" fontId="7" fillId="4" borderId="0" xfId="0" applyFont="1" applyFill="1" applyBorder="1" applyAlignment="1">
      <alignment horizontal="left"/>
    </xf>
    <xf numFmtId="0" fontId="2" fillId="4" borderId="0" xfId="0" applyFont="1" applyFill="1" applyBorder="1" applyAlignment="1">
      <alignment horizontal="left" vertical="top" wrapText="1"/>
    </xf>
    <xf numFmtId="0" fontId="2" fillId="4" borderId="4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0" xfId="0" applyFont="1" applyFill="1" applyBorder="1" applyAlignment="1">
      <alignment horizontal="left" vertical="top" wrapText="1"/>
    </xf>
    <xf numFmtId="0" fontId="6" fillId="0" borderId="33" xfId="0" applyFont="1" applyBorder="1" applyAlignment="1">
      <alignment horizontal="center"/>
    </xf>
    <xf numFmtId="0" fontId="6" fillId="0" borderId="0" xfId="0" applyFont="1" applyBorder="1" applyAlignment="1">
      <alignment horizontal="center"/>
    </xf>
    <xf numFmtId="0" fontId="2" fillId="4" borderId="33" xfId="0" applyFont="1" applyFill="1" applyBorder="1" applyAlignment="1">
      <alignment horizontal="left" vertical="top" wrapText="1"/>
    </xf>
    <xf numFmtId="0" fontId="2" fillId="4" borderId="39" xfId="0" applyFont="1" applyFill="1" applyBorder="1" applyAlignment="1">
      <alignment horizontal="left" vertical="top" wrapText="1"/>
    </xf>
    <xf numFmtId="0" fontId="3" fillId="6" borderId="33" xfId="0" applyFont="1" applyFill="1" applyBorder="1" applyAlignment="1" applyProtection="1">
      <alignment horizontal="center"/>
      <protection locked="0"/>
    </xf>
    <xf numFmtId="0" fontId="3" fillId="6" borderId="0" xfId="0" applyFont="1" applyFill="1" applyBorder="1" applyAlignment="1" applyProtection="1">
      <alignment horizontal="center"/>
      <protection locked="0"/>
    </xf>
    <xf numFmtId="0" fontId="8" fillId="4" borderId="2" xfId="0" applyFont="1" applyFill="1" applyBorder="1" applyAlignment="1">
      <alignment horizontal="center"/>
    </xf>
    <xf numFmtId="0" fontId="8" fillId="4" borderId="31" xfId="0" applyFont="1" applyFill="1" applyBorder="1" applyAlignment="1">
      <alignment horizontal="center"/>
    </xf>
    <xf numFmtId="0" fontId="8" fillId="4" borderId="32" xfId="0" applyFont="1" applyFill="1" applyBorder="1" applyAlignment="1">
      <alignment horizontal="center"/>
    </xf>
  </cellXfs>
  <cellStyles count="4">
    <cellStyle name="Comma" xfId="1" builtinId="3"/>
    <cellStyle name="Hyperlink" xfId="3" builtinId="8"/>
    <cellStyle name="Normal" xfId="0" builtinId="0"/>
    <cellStyle name="Normal 5" xfId="2"/>
  </cellStyles>
  <dxfs count="58">
    <dxf>
      <font>
        <b val="0"/>
        <i val="0"/>
        <strike val="0"/>
        <condense val="0"/>
        <extend val="0"/>
        <outline val="0"/>
        <shadow val="0"/>
        <u val="none"/>
        <vertAlign val="baseline"/>
        <sz val="9"/>
        <color theme="1"/>
        <name val="Arial"/>
        <scheme val="none"/>
      </font>
      <numFmt numFmtId="35" formatCode="_(* #,##0.00_);_(* \(#,##0.00\);_(* &quot;-&quot;??_);_(@_)"/>
    </dxf>
    <dxf>
      <font>
        <b val="0"/>
        <i val="0"/>
        <strike val="0"/>
        <condense val="0"/>
        <extend val="0"/>
        <outline val="0"/>
        <shadow val="0"/>
        <u val="none"/>
        <vertAlign val="baseline"/>
        <sz val="9"/>
        <color theme="1"/>
        <name val="Arial"/>
        <scheme val="none"/>
      </font>
      <numFmt numFmtId="35" formatCode="_(* #,##0.00_);_(* \(#,##0.00\);_(* &quot;-&quot;??_);_(@_)"/>
    </dxf>
    <dxf>
      <numFmt numFmtId="35" formatCode="_(* #,##0.00_);_(* \(#,##0.00\);_(* &quot;-&quot;??_);_(@_)"/>
    </dxf>
    <dxf>
      <numFmt numFmtId="35" formatCode="_(* #,##0.00_);_(* \(#,##0.00\);_(* &quot;-&quot;??_);_(@_)"/>
    </dxf>
    <dxf>
      <numFmt numFmtId="167" formatCode="mmmm"/>
    </dxf>
    <dxf>
      <border>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border>
        <left style="medium">
          <color theme="9"/>
        </left>
        <right style="medium">
          <color theme="9"/>
        </right>
        <top style="medium">
          <color theme="9"/>
        </top>
        <bottom style="medium">
          <color theme="9"/>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font>
        <b/>
      </font>
    </dxf>
    <dxf>
      <font>
        <b/>
      </font>
    </dxf>
    <dxf>
      <font>
        <b/>
      </font>
    </dxf>
    <dxf>
      <numFmt numFmtId="165" formatCode="_-* #,##0_-;\-* #,##0_-;_-* &quot;-&quot;??_-;_-@_-"/>
    </dxf>
    <dxf>
      <numFmt numFmtId="168" formatCode="_-* #,##0.0_-;\-* #,##0.0_-;_-* &quot;-&quot;??_-;_-@_-"/>
    </dxf>
    <dxf>
      <numFmt numFmtId="35" formatCode="_(* #,##0.00_);_(* \(#,##0.00\);_(* &quot;-&quot;??_);_(@_)"/>
    </dxf>
    <dxf>
      <font>
        <b/>
        <color theme="1"/>
      </font>
      <border>
        <bottom style="thin">
          <color theme="9"/>
        </bottom>
        <vertical/>
        <horizontal/>
      </border>
    </dxf>
    <dxf>
      <font>
        <sz val="9"/>
        <color theme="1"/>
        <name val="Arial"/>
        <scheme val="none"/>
      </font>
      <border>
        <left style="thin">
          <color theme="9"/>
        </left>
        <right style="thin">
          <color theme="9"/>
        </right>
        <top style="thin">
          <color theme="9"/>
        </top>
        <bottom style="thin">
          <color theme="9"/>
        </bottom>
        <vertical/>
        <horizontal/>
      </border>
    </dxf>
    <dxf>
      <border>
        <top style="thin">
          <color theme="9" tint="0.79998168889431442"/>
        </top>
        <bottom style="thin">
          <color theme="9" tint="0.79998168889431442"/>
        </bottom>
      </border>
    </dxf>
    <dxf>
      <border>
        <top style="thin">
          <color theme="9" tint="0.79998168889431442"/>
        </top>
        <bottom style="thin">
          <color theme="9" tint="0.79998168889431442"/>
        </bottom>
      </border>
    </dxf>
    <dxf>
      <fill>
        <patternFill patternType="solid">
          <fgColor theme="9" tint="0.79998168889431442"/>
          <bgColor theme="9" tint="0.79998168889431442"/>
        </patternFill>
      </fill>
      <border>
        <bottom style="thin">
          <color theme="9"/>
        </bottom>
      </border>
    </dxf>
    <dxf>
      <font>
        <color theme="0"/>
      </font>
      <fill>
        <patternFill patternType="solid">
          <fgColor theme="9" tint="0.39997558519241921"/>
          <bgColor theme="9" tint="0.39997558519241921"/>
        </patternFill>
      </fill>
      <border>
        <bottom style="thin">
          <color theme="9" tint="0.79998168889431442"/>
        </bottom>
        <horizontal style="thin">
          <color theme="9" tint="0.39997558519241921"/>
        </horizontal>
      </border>
    </dxf>
    <dxf>
      <border>
        <bottom style="thin">
          <color theme="9" tint="0.59999389629810485"/>
        </bottom>
      </border>
    </dxf>
    <dxf>
      <font>
        <b/>
        <color theme="1"/>
      </font>
      <fill>
        <patternFill patternType="solid">
          <fgColor theme="0" tint="-0.14999847407452621"/>
          <bgColor theme="0" tint="-0.14999847407452621"/>
        </patternFill>
      </fill>
    </dxf>
    <dxf>
      <font>
        <b/>
        <color theme="0"/>
      </font>
      <fill>
        <patternFill patternType="solid">
          <fgColor theme="9" tint="0.39997558519241921"/>
          <bgColor theme="9" tint="0.39997558519241921"/>
        </patternFill>
      </fill>
    </dxf>
    <dxf>
      <font>
        <b/>
        <color theme="0"/>
      </font>
    </dxf>
    <dxf>
      <border>
        <left style="thin">
          <color theme="9" tint="-0.249977111117893"/>
        </left>
        <right style="thin">
          <color theme="9" tint="-0.249977111117893"/>
        </right>
      </border>
    </dxf>
    <dxf>
      <border>
        <top style="thin">
          <color theme="9" tint="-0.249977111117893"/>
        </top>
        <bottom style="thin">
          <color theme="9" tint="-0.249977111117893"/>
        </bottom>
        <horizontal style="thin">
          <color theme="9" tint="-0.249977111117893"/>
        </horizontal>
      </border>
    </dxf>
    <dxf>
      <border>
        <right style="thin">
          <color theme="9"/>
        </right>
      </border>
    </dxf>
    <dxf>
      <font>
        <b/>
        <color theme="1"/>
      </font>
      <border>
        <top style="double">
          <color theme="9" tint="-0.249977111117893"/>
        </top>
      </border>
    </dxf>
    <dxf>
      <font>
        <color theme="0"/>
      </font>
      <fill>
        <patternFill patternType="solid">
          <fgColor theme="9" tint="-0.249977111117893"/>
          <bgColor theme="9" tint="-0.249977111117893"/>
        </patternFill>
      </fill>
      <border>
        <horizontal style="thin">
          <color theme="9" tint="-0.249977111117893"/>
        </horizontal>
      </border>
    </dxf>
    <dxf>
      <font>
        <color theme="1"/>
      </font>
      <border>
        <horizontal style="thin">
          <color theme="9" tint="0.79998168889431442"/>
        </horizontal>
      </border>
    </dxf>
  </dxfs>
  <tableStyles count="2" defaultTableStyle="TableStyleMedium2" defaultPivotStyle="PivotStyleLight16">
    <tableStyle name="LAD Pivot" table="0" count="14">
      <tableStyleElement type="wholeTable" dxfId="57"/>
      <tableStyleElement type="headerRow" dxfId="56"/>
      <tableStyleElement type="totalRow" dxfId="55"/>
      <tableStyleElement type="firstColumn" dxfId="54"/>
      <tableStyleElement type="firstRowStripe" dxfId="53"/>
      <tableStyleElement type="firstColumnStripe" dxfId="52"/>
      <tableStyleElement type="firstHeaderCell" dxfId="51"/>
      <tableStyleElement type="firstSubtotalRow" dxfId="50"/>
      <tableStyleElement type="secondSubtotalRow" dxfId="49"/>
      <tableStyleElement type="firstColumnSubheading" dxfId="48"/>
      <tableStyleElement type="firstRowSubheading" dxfId="47"/>
      <tableStyleElement type="secondRowSubheading" dxfId="46"/>
      <tableStyleElement type="pageFieldLabels" dxfId="45"/>
      <tableStyleElement type="pageFieldValues" dxfId="44"/>
    </tableStyle>
    <tableStyle name="SlicerStyleLight6 2" pivot="0" table="0" count="10">
      <tableStyleElement type="wholeTable" dxfId="43"/>
      <tableStyleElement type="headerRow" dxfId="42"/>
    </tableStyle>
  </tableStyles>
  <colors>
    <mruColors>
      <color rgb="FF8DC73F"/>
      <color rgb="FF3C444B"/>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Savings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8DC73F"/>
            </a:solidFill>
            <a:ln>
              <a:noFill/>
            </a:ln>
            <a:effectLst/>
          </c:spPr>
          <c:invertIfNegative val="0"/>
          <c:cat>
            <c:numRef>
              <c:f>Budget!$C$50:$N$50</c:f>
              <c:numCache>
                <c:formatCode>mmmm</c:formatCode>
                <c:ptCount val="12"/>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numCache>
            </c:numRef>
          </c:cat>
          <c:val>
            <c:numRef>
              <c:f>Budget!$C$58:$N$58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325F-438B-B38D-72B609068D60}"/>
            </c:ext>
          </c:extLst>
        </c:ser>
        <c:ser>
          <c:idx val="1"/>
          <c:order val="1"/>
          <c:spPr>
            <a:solidFill>
              <a:schemeClr val="accent2"/>
            </a:solidFill>
            <a:ln>
              <a:noFill/>
            </a:ln>
            <a:effectLst/>
          </c:spPr>
          <c:invertIfNegative val="0"/>
          <c:cat>
            <c:numRef>
              <c:f>Budget!$C$50:$N$50</c:f>
              <c:numCache>
                <c:formatCode>mmmm</c:formatCode>
                <c:ptCount val="12"/>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numCache>
            </c:numRef>
          </c:cat>
          <c:val>
            <c:numRef>
              <c:f>Budget!$C$59:$N$59</c:f>
              <c:numCache>
                <c:formatCode>General</c:formatCode>
                <c:ptCount val="12"/>
                <c:pt idx="0">
                  <c:v>1101.6666666666679</c:v>
                </c:pt>
                <c:pt idx="1">
                  <c:v>2203.3333333333358</c:v>
                </c:pt>
                <c:pt idx="2">
                  <c:v>3305.0000000000036</c:v>
                </c:pt>
                <c:pt idx="3">
                  <c:v>4406.6666666666715</c:v>
                </c:pt>
                <c:pt idx="4">
                  <c:v>5508.3333333333394</c:v>
                </c:pt>
                <c:pt idx="5">
                  <c:v>6610.0000000000073</c:v>
                </c:pt>
                <c:pt idx="6">
                  <c:v>7711.6666666666752</c:v>
                </c:pt>
                <c:pt idx="7">
                  <c:v>8813.333333333343</c:v>
                </c:pt>
                <c:pt idx="8">
                  <c:v>9915.0000000000109</c:v>
                </c:pt>
                <c:pt idx="9">
                  <c:v>11016.666666666679</c:v>
                </c:pt>
                <c:pt idx="10">
                  <c:v>12118.333333333347</c:v>
                </c:pt>
                <c:pt idx="11">
                  <c:v>13220.000000000015</c:v>
                </c:pt>
              </c:numCache>
            </c:numRef>
          </c:val>
          <c:extLst xmlns:c16r2="http://schemas.microsoft.com/office/drawing/2015/06/chart">
            <c:ext xmlns:c16="http://schemas.microsoft.com/office/drawing/2014/chart" uri="{C3380CC4-5D6E-409C-BE32-E72D297353CC}">
              <c16:uniqueId val="{00000001-325F-438B-B38D-72B609068D60}"/>
            </c:ext>
          </c:extLst>
        </c:ser>
        <c:dLbls>
          <c:showLegendKey val="0"/>
          <c:showVal val="0"/>
          <c:showCatName val="0"/>
          <c:showSerName val="0"/>
          <c:showPercent val="0"/>
          <c:showBubbleSize val="0"/>
        </c:dLbls>
        <c:gapWidth val="50"/>
        <c:overlap val="69"/>
        <c:axId val="215260352"/>
        <c:axId val="178931408"/>
      </c:barChart>
      <c:dateAx>
        <c:axId val="215260352"/>
        <c:scaling>
          <c:orientation val="minMax"/>
        </c:scaling>
        <c:delete val="0"/>
        <c:axPos val="b"/>
        <c:numFmt formatCode="m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31408"/>
        <c:crosses val="autoZero"/>
        <c:auto val="1"/>
        <c:lblOffset val="100"/>
        <c:baseTimeUnit val="months"/>
      </c:dateAx>
      <c:valAx>
        <c:axId val="1789314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260352"/>
        <c:crosses val="autoZero"/>
        <c:crossBetween val="between"/>
      </c:valAx>
      <c:spPr>
        <a:noFill/>
        <a:ln>
          <a:noFill/>
        </a:ln>
        <a:effectLst/>
      </c:spPr>
    </c:plotArea>
    <c:plotVisOnly val="0"/>
    <c:dispBlanksAs val="gap"/>
    <c:showDLblsOverMax val="0"/>
  </c:chart>
  <c:spPr>
    <a:solidFill>
      <a:schemeClr val="bg1"/>
    </a:solidFill>
    <a:ln w="2857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[personal budget spreadsheet 14.xlsx]Dashboard!PivotTable4</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Expenses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
        <c:idx val="2"/>
        <c:spPr>
          <a:solidFill>
            <a:schemeClr val="accent6">
              <a:shade val="42000"/>
            </a:schemeClr>
          </a:solidFill>
          <a:ln w="19050">
            <a:solidFill>
              <a:schemeClr val="lt1"/>
            </a:solidFill>
          </a:ln>
          <a:effectLst/>
        </c:spPr>
      </c:pivotFmt>
      <c:pivotFmt>
        <c:idx val="3"/>
        <c:spPr>
          <a:solidFill>
            <a:schemeClr val="accent6">
              <a:shade val="55000"/>
            </a:schemeClr>
          </a:solidFill>
          <a:ln w="19050">
            <a:solidFill>
              <a:schemeClr val="lt1"/>
            </a:solidFill>
          </a:ln>
          <a:effectLst/>
        </c:spPr>
      </c:pivotFmt>
      <c:pivotFmt>
        <c:idx val="4"/>
        <c:spPr>
          <a:solidFill>
            <a:schemeClr val="accent6">
              <a:shade val="68000"/>
            </a:schemeClr>
          </a:solidFill>
          <a:ln w="19050">
            <a:solidFill>
              <a:schemeClr val="lt1"/>
            </a:solidFill>
          </a:ln>
          <a:effectLst/>
        </c:spPr>
      </c:pivotFmt>
      <c:pivotFmt>
        <c:idx val="5"/>
        <c:spPr>
          <a:solidFill>
            <a:schemeClr val="accent6">
              <a:shade val="80000"/>
            </a:schemeClr>
          </a:solidFill>
          <a:ln w="19050">
            <a:solidFill>
              <a:schemeClr val="lt1"/>
            </a:solidFill>
          </a:ln>
          <a:effectLst/>
        </c:spPr>
      </c:pivotFmt>
      <c:pivotFmt>
        <c:idx val="6"/>
        <c:spPr>
          <a:solidFill>
            <a:schemeClr val="accent6">
              <a:shade val="93000"/>
            </a:schemeClr>
          </a:solidFill>
          <a:ln w="19050">
            <a:solidFill>
              <a:schemeClr val="lt1"/>
            </a:solidFill>
          </a:ln>
          <a:effectLst/>
        </c:spPr>
      </c:pivotFmt>
      <c:pivotFmt>
        <c:idx val="7"/>
        <c:spPr>
          <a:solidFill>
            <a:schemeClr val="accent6">
              <a:tint val="94000"/>
            </a:schemeClr>
          </a:solidFill>
          <a:ln w="19050">
            <a:solidFill>
              <a:schemeClr val="lt1"/>
            </a:solidFill>
          </a:ln>
          <a:effectLst/>
        </c:spPr>
      </c:pivotFmt>
      <c:pivotFmt>
        <c:idx val="8"/>
        <c:spPr>
          <a:solidFill>
            <a:schemeClr val="accent6">
              <a:tint val="81000"/>
            </a:schemeClr>
          </a:solidFill>
          <a:ln w="19050">
            <a:solidFill>
              <a:schemeClr val="lt1"/>
            </a:solidFill>
          </a:ln>
          <a:effectLst/>
        </c:spPr>
      </c:pivotFmt>
      <c:pivotFmt>
        <c:idx val="9"/>
        <c:spPr>
          <a:solidFill>
            <a:schemeClr val="accent6">
              <a:tint val="69000"/>
            </a:schemeClr>
          </a:solidFill>
          <a:ln w="19050">
            <a:solidFill>
              <a:schemeClr val="lt1"/>
            </a:solidFill>
          </a:ln>
          <a:effectLst/>
        </c:spPr>
      </c:pivotFmt>
      <c:pivotFmt>
        <c:idx val="10"/>
        <c:spPr>
          <a:solidFill>
            <a:schemeClr val="accent6">
              <a:tint val="56000"/>
            </a:schemeClr>
          </a:solidFill>
          <a:ln w="19050">
            <a:solidFill>
              <a:schemeClr val="lt1"/>
            </a:solidFill>
          </a:ln>
          <a:effectLst/>
        </c:spPr>
      </c:pivotFmt>
      <c:pivotFmt>
        <c:idx val="11"/>
        <c:spPr>
          <a:solidFill>
            <a:schemeClr val="accent6">
              <a:tint val="43000"/>
            </a:schemeClr>
          </a:solidFill>
          <a:ln w="19050">
            <a:solidFill>
              <a:schemeClr val="lt1"/>
            </a:solidFill>
          </a:ln>
          <a:effectLst/>
        </c:spPr>
      </c:pivotFmt>
      <c:pivotFmt>
        <c:idx val="12"/>
        <c:spPr>
          <a:solidFill>
            <a:schemeClr val="accent6">
              <a:shade val="34000"/>
            </a:schemeClr>
          </a:solidFill>
          <a:ln w="19050">
            <a:solidFill>
              <a:schemeClr val="lt1"/>
            </a:solidFill>
          </a:ln>
          <a:effectLst/>
        </c:spPr>
      </c:pivotFmt>
      <c:pivotFmt>
        <c:idx val="13"/>
        <c:spPr>
          <a:solidFill>
            <a:schemeClr val="accent6">
              <a:shade val="44000"/>
            </a:schemeClr>
          </a:solidFill>
          <a:ln w="19050">
            <a:solidFill>
              <a:schemeClr val="lt1"/>
            </a:solidFill>
          </a:ln>
          <a:effectLst/>
        </c:spPr>
      </c:pivotFmt>
      <c:pivotFmt>
        <c:idx val="14"/>
        <c:spPr>
          <a:solidFill>
            <a:schemeClr val="accent6">
              <a:shade val="46000"/>
            </a:schemeClr>
          </a:solidFill>
          <a:ln w="19050">
            <a:solidFill>
              <a:schemeClr val="lt1"/>
            </a:solidFill>
          </a:ln>
          <a:effectLst/>
        </c:spPr>
      </c:pivotFmt>
      <c:pivotFmt>
        <c:idx val="15"/>
        <c:spPr>
          <a:solidFill>
            <a:schemeClr val="accent6">
              <a:shade val="48000"/>
            </a:schemeClr>
          </a:solidFill>
          <a:ln w="19050">
            <a:solidFill>
              <a:schemeClr val="lt1"/>
            </a:solidFill>
          </a:ln>
          <a:effectLst/>
        </c:spPr>
      </c:pivotFmt>
      <c:pivotFmt>
        <c:idx val="16"/>
        <c:spPr>
          <a:solidFill>
            <a:schemeClr val="accent6">
              <a:shade val="51000"/>
            </a:schemeClr>
          </a:solidFill>
          <a:ln w="19050">
            <a:solidFill>
              <a:schemeClr val="lt1"/>
            </a:solidFill>
          </a:ln>
          <a:effectLst/>
        </c:spPr>
      </c:pivotFmt>
      <c:pivotFmt>
        <c:idx val="17"/>
        <c:spPr>
          <a:solidFill>
            <a:schemeClr val="accent6">
              <a:shade val="53000"/>
            </a:schemeClr>
          </a:solidFill>
          <a:ln w="19050">
            <a:solidFill>
              <a:schemeClr val="lt1"/>
            </a:solidFill>
          </a:ln>
          <a:effectLst/>
        </c:spPr>
      </c:pivotFmt>
      <c:pivotFmt>
        <c:idx val="18"/>
        <c:spPr>
          <a:solidFill>
            <a:schemeClr val="accent6">
              <a:shade val="56000"/>
            </a:schemeClr>
          </a:solidFill>
          <a:ln w="19050">
            <a:solidFill>
              <a:schemeClr val="lt1"/>
            </a:solidFill>
          </a:ln>
          <a:effectLst/>
        </c:spPr>
      </c:pivotFmt>
      <c:pivotFmt>
        <c:idx val="19"/>
        <c:spPr>
          <a:solidFill>
            <a:schemeClr val="accent6">
              <a:shade val="58000"/>
            </a:schemeClr>
          </a:solidFill>
          <a:ln w="19050">
            <a:solidFill>
              <a:schemeClr val="lt1"/>
            </a:solidFill>
          </a:ln>
          <a:effectLst/>
        </c:spPr>
      </c:pivotFmt>
      <c:pivotFmt>
        <c:idx val="20"/>
        <c:spPr>
          <a:solidFill>
            <a:schemeClr val="accent6">
              <a:shade val="60000"/>
            </a:schemeClr>
          </a:solidFill>
          <a:ln w="19050">
            <a:solidFill>
              <a:schemeClr val="lt1"/>
            </a:solidFill>
          </a:ln>
          <a:effectLst/>
        </c:spPr>
      </c:pivotFmt>
      <c:pivotFmt>
        <c:idx val="21"/>
        <c:spPr>
          <a:solidFill>
            <a:schemeClr val="accent6">
              <a:shade val="63000"/>
            </a:schemeClr>
          </a:solidFill>
          <a:ln w="19050">
            <a:solidFill>
              <a:schemeClr val="lt1"/>
            </a:solidFill>
          </a:ln>
          <a:effectLst/>
        </c:spPr>
      </c:pivotFmt>
      <c:pivotFmt>
        <c:idx val="22"/>
        <c:spPr>
          <a:solidFill>
            <a:schemeClr val="accent6">
              <a:shade val="67000"/>
            </a:schemeClr>
          </a:solidFill>
          <a:ln w="19050">
            <a:solidFill>
              <a:schemeClr val="lt1"/>
            </a:solidFill>
          </a:ln>
          <a:effectLst/>
        </c:spPr>
      </c:pivotFmt>
      <c:pivotFmt>
        <c:idx val="23"/>
        <c:spPr>
          <a:solidFill>
            <a:schemeClr val="accent6">
              <a:shade val="70000"/>
            </a:schemeClr>
          </a:solidFill>
          <a:ln w="19050">
            <a:solidFill>
              <a:schemeClr val="lt1"/>
            </a:solidFill>
          </a:ln>
          <a:effectLst/>
        </c:spPr>
      </c:pivotFmt>
      <c:pivotFmt>
        <c:idx val="24"/>
        <c:spPr>
          <a:solidFill>
            <a:schemeClr val="accent6">
              <a:shade val="72000"/>
            </a:schemeClr>
          </a:solidFill>
          <a:ln w="19050">
            <a:solidFill>
              <a:schemeClr val="lt1"/>
            </a:solidFill>
          </a:ln>
          <a:effectLst/>
        </c:spPr>
      </c:pivotFmt>
      <c:pivotFmt>
        <c:idx val="25"/>
        <c:spPr>
          <a:solidFill>
            <a:schemeClr val="accent6">
              <a:shade val="75000"/>
            </a:schemeClr>
          </a:solidFill>
          <a:ln w="19050">
            <a:solidFill>
              <a:schemeClr val="lt1"/>
            </a:solidFill>
          </a:ln>
          <a:effectLst/>
        </c:spPr>
      </c:pivotFmt>
      <c:pivotFmt>
        <c:idx val="26"/>
        <c:spPr>
          <a:solidFill>
            <a:schemeClr val="accent6">
              <a:shade val="77000"/>
            </a:schemeClr>
          </a:solidFill>
          <a:ln w="19050">
            <a:solidFill>
              <a:schemeClr val="lt1"/>
            </a:solidFill>
          </a:ln>
          <a:effectLst/>
        </c:spPr>
      </c:pivotFmt>
      <c:pivotFmt>
        <c:idx val="27"/>
        <c:spPr>
          <a:solidFill>
            <a:schemeClr val="accent6">
              <a:shade val="79000"/>
            </a:schemeClr>
          </a:solidFill>
          <a:ln w="19050">
            <a:solidFill>
              <a:schemeClr val="lt1"/>
            </a:solidFill>
          </a:ln>
          <a:effectLst/>
        </c:spPr>
      </c:pivotFmt>
      <c:pivotFmt>
        <c:idx val="28"/>
        <c:spPr>
          <a:solidFill>
            <a:schemeClr val="accent6">
              <a:shade val="82000"/>
            </a:schemeClr>
          </a:solidFill>
          <a:ln w="19050">
            <a:solidFill>
              <a:schemeClr val="lt1"/>
            </a:solidFill>
          </a:ln>
          <a:effectLst/>
        </c:spPr>
      </c:pivotFmt>
      <c:pivotFmt>
        <c:idx val="29"/>
        <c:spPr>
          <a:solidFill>
            <a:schemeClr val="accent6">
              <a:shade val="84000"/>
            </a:schemeClr>
          </a:solidFill>
          <a:ln w="19050">
            <a:solidFill>
              <a:schemeClr val="lt1"/>
            </a:solidFill>
          </a:ln>
          <a:effectLst/>
        </c:spPr>
      </c:pivotFmt>
      <c:pivotFmt>
        <c:idx val="30"/>
        <c:spPr>
          <a:solidFill>
            <a:schemeClr val="accent6">
              <a:shade val="86000"/>
            </a:schemeClr>
          </a:solidFill>
          <a:ln w="19050">
            <a:solidFill>
              <a:schemeClr val="lt1"/>
            </a:solidFill>
          </a:ln>
          <a:effectLst/>
        </c:spPr>
      </c:pivotFmt>
      <c:pivotFmt>
        <c:idx val="31"/>
        <c:spPr>
          <a:solidFill>
            <a:schemeClr val="accent6">
              <a:shade val="89000"/>
            </a:schemeClr>
          </a:solidFill>
          <a:ln w="19050">
            <a:solidFill>
              <a:schemeClr val="lt1"/>
            </a:solidFill>
          </a:ln>
          <a:effectLst/>
        </c:spPr>
      </c:pivotFmt>
      <c:pivotFmt>
        <c:idx val="32"/>
        <c:spPr>
          <a:solidFill>
            <a:schemeClr val="accent6">
              <a:shade val="91000"/>
            </a:schemeClr>
          </a:solidFill>
          <a:ln w="19050">
            <a:solidFill>
              <a:schemeClr val="lt1"/>
            </a:solidFill>
          </a:ln>
          <a:effectLst/>
        </c:spPr>
      </c:pivotFmt>
      <c:pivotFmt>
        <c:idx val="33"/>
        <c:spPr>
          <a:solidFill>
            <a:schemeClr val="accent6">
              <a:shade val="94000"/>
            </a:schemeClr>
          </a:solidFill>
          <a:ln w="19050">
            <a:solidFill>
              <a:schemeClr val="lt1"/>
            </a:solidFill>
          </a:ln>
          <a:effectLst/>
        </c:spPr>
      </c:pivotFmt>
      <c:pivotFmt>
        <c:idx val="34"/>
        <c:spPr>
          <a:solidFill>
            <a:schemeClr val="accent6">
              <a:shade val="96000"/>
            </a:schemeClr>
          </a:solidFill>
          <a:ln w="19050">
            <a:solidFill>
              <a:schemeClr val="lt1"/>
            </a:solidFill>
          </a:ln>
          <a:effectLst/>
        </c:spPr>
      </c:pivotFmt>
      <c:pivotFmt>
        <c:idx val="35"/>
        <c:spPr>
          <a:solidFill>
            <a:schemeClr val="accent6">
              <a:tint val="99000"/>
            </a:schemeClr>
          </a:solidFill>
          <a:ln w="19050">
            <a:solidFill>
              <a:schemeClr val="lt1"/>
            </a:solidFill>
          </a:ln>
          <a:effectLst/>
        </c:spPr>
      </c:pivotFmt>
      <c:pivotFmt>
        <c:idx val="36"/>
        <c:spPr>
          <a:solidFill>
            <a:schemeClr val="accent6">
              <a:tint val="97000"/>
            </a:schemeClr>
          </a:solidFill>
          <a:ln w="19050">
            <a:solidFill>
              <a:schemeClr val="lt1"/>
            </a:solidFill>
          </a:ln>
          <a:effectLst/>
        </c:spPr>
      </c:pivotFmt>
      <c:pivotFmt>
        <c:idx val="37"/>
        <c:spPr>
          <a:solidFill>
            <a:schemeClr val="accent6">
              <a:tint val="95000"/>
            </a:schemeClr>
          </a:solidFill>
          <a:ln w="19050">
            <a:solidFill>
              <a:schemeClr val="lt1"/>
            </a:solidFill>
          </a:ln>
          <a:effectLst/>
        </c:spPr>
      </c:pivotFmt>
      <c:pivotFmt>
        <c:idx val="38"/>
        <c:spPr>
          <a:solidFill>
            <a:schemeClr val="accent6">
              <a:tint val="92000"/>
            </a:schemeClr>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tint val="87000"/>
            </a:schemeClr>
          </a:solidFill>
          <a:ln w="19050">
            <a:solidFill>
              <a:schemeClr val="lt1"/>
            </a:solidFill>
          </a:ln>
          <a:effectLst/>
        </c:spPr>
      </c:pivotFmt>
      <c:pivotFmt>
        <c:idx val="41"/>
        <c:spPr>
          <a:solidFill>
            <a:schemeClr val="accent6">
              <a:tint val="85000"/>
            </a:schemeClr>
          </a:solidFill>
          <a:ln w="19050">
            <a:solidFill>
              <a:schemeClr val="lt1"/>
            </a:solidFill>
          </a:ln>
          <a:effectLst/>
        </c:spPr>
      </c:pivotFmt>
      <c:pivotFmt>
        <c:idx val="42"/>
        <c:spPr>
          <a:solidFill>
            <a:schemeClr val="accent6">
              <a:tint val="83000"/>
            </a:schemeClr>
          </a:solidFill>
          <a:ln w="19050">
            <a:solidFill>
              <a:schemeClr val="lt1"/>
            </a:solidFill>
          </a:ln>
          <a:effectLst/>
        </c:spPr>
      </c:pivotFmt>
      <c:pivotFmt>
        <c:idx val="43"/>
        <c:spPr>
          <a:solidFill>
            <a:schemeClr val="accent6">
              <a:tint val="80000"/>
            </a:schemeClr>
          </a:solidFill>
          <a:ln w="19050">
            <a:solidFill>
              <a:schemeClr val="lt1"/>
            </a:solidFill>
          </a:ln>
          <a:effectLst/>
        </c:spPr>
      </c:pivotFmt>
      <c:pivotFmt>
        <c:idx val="44"/>
        <c:spPr>
          <a:solidFill>
            <a:schemeClr val="accent6">
              <a:tint val="76000"/>
            </a:schemeClr>
          </a:solidFill>
          <a:ln w="19050">
            <a:solidFill>
              <a:schemeClr val="lt1"/>
            </a:solidFill>
          </a:ln>
          <a:effectLst/>
        </c:spPr>
      </c:pivotFmt>
      <c:pivotFmt>
        <c:idx val="45"/>
        <c:spPr>
          <a:solidFill>
            <a:schemeClr val="accent6">
              <a:tint val="73000"/>
            </a:schemeClr>
          </a:solidFill>
          <a:ln w="19050">
            <a:solidFill>
              <a:schemeClr val="lt1"/>
            </a:solidFill>
          </a:ln>
          <a:effectLst/>
        </c:spPr>
      </c:pivotFmt>
      <c:pivotFmt>
        <c:idx val="46"/>
        <c:spPr>
          <a:solidFill>
            <a:schemeClr val="accent6">
              <a:tint val="71000"/>
            </a:schemeClr>
          </a:solidFill>
          <a:ln w="19050">
            <a:solidFill>
              <a:schemeClr val="lt1"/>
            </a:solidFill>
          </a:ln>
          <a:effectLst/>
        </c:spPr>
      </c:pivotFmt>
      <c:pivotFmt>
        <c:idx val="47"/>
        <c:spPr>
          <a:solidFill>
            <a:schemeClr val="accent6">
              <a:tint val="68000"/>
            </a:schemeClr>
          </a:solidFill>
          <a:ln w="19050">
            <a:solidFill>
              <a:schemeClr val="lt1"/>
            </a:solidFill>
          </a:ln>
          <a:effectLst/>
        </c:spPr>
      </c:pivotFmt>
      <c:pivotFmt>
        <c:idx val="48"/>
        <c:spPr>
          <a:solidFill>
            <a:schemeClr val="accent6">
              <a:tint val="66000"/>
            </a:schemeClr>
          </a:solidFill>
          <a:ln w="19050">
            <a:solidFill>
              <a:schemeClr val="lt1"/>
            </a:solidFill>
          </a:ln>
          <a:effectLst/>
        </c:spPr>
      </c:pivotFmt>
      <c:pivotFmt>
        <c:idx val="49"/>
        <c:spPr>
          <a:solidFill>
            <a:schemeClr val="accent6">
              <a:tint val="64000"/>
            </a:schemeClr>
          </a:solidFill>
          <a:ln w="19050">
            <a:solidFill>
              <a:schemeClr val="lt1"/>
            </a:solidFill>
          </a:ln>
          <a:effectLst/>
        </c:spPr>
      </c:pivotFmt>
      <c:pivotFmt>
        <c:idx val="50"/>
        <c:spPr>
          <a:solidFill>
            <a:schemeClr val="accent6">
              <a:tint val="61000"/>
            </a:schemeClr>
          </a:solidFill>
          <a:ln w="19050">
            <a:solidFill>
              <a:schemeClr val="lt1"/>
            </a:solidFill>
          </a:ln>
          <a:effectLst/>
        </c:spPr>
      </c:pivotFmt>
      <c:pivotFmt>
        <c:idx val="51"/>
        <c:spPr>
          <a:solidFill>
            <a:schemeClr val="accent6">
              <a:tint val="59000"/>
            </a:schemeClr>
          </a:solidFill>
          <a:ln w="19050">
            <a:solidFill>
              <a:schemeClr val="lt1"/>
            </a:solidFill>
          </a:ln>
          <a:effectLst/>
        </c:spPr>
      </c:pivotFmt>
      <c:pivotFmt>
        <c:idx val="52"/>
        <c:spPr>
          <a:solidFill>
            <a:schemeClr val="accent6">
              <a:tint val="57000"/>
            </a:schemeClr>
          </a:solidFill>
          <a:ln w="19050">
            <a:solidFill>
              <a:schemeClr val="lt1"/>
            </a:solidFill>
          </a:ln>
          <a:effectLst/>
        </c:spPr>
      </c:pivotFmt>
      <c:pivotFmt>
        <c:idx val="53"/>
        <c:spPr>
          <a:solidFill>
            <a:schemeClr val="accent6">
              <a:tint val="54000"/>
            </a:schemeClr>
          </a:solidFill>
          <a:ln w="19050">
            <a:solidFill>
              <a:schemeClr val="lt1"/>
            </a:solidFill>
          </a:ln>
          <a:effectLst/>
        </c:spPr>
      </c:pivotFmt>
      <c:pivotFmt>
        <c:idx val="54"/>
        <c:spPr>
          <a:solidFill>
            <a:schemeClr val="accent6">
              <a:tint val="47000"/>
            </a:schemeClr>
          </a:solidFill>
          <a:ln w="19050">
            <a:solidFill>
              <a:schemeClr val="lt1"/>
            </a:solidFill>
          </a:ln>
          <a:effectLst/>
        </c:spPr>
      </c:pivotFmt>
      <c:pivotFmt>
        <c:idx val="55"/>
        <c:spPr>
          <a:solidFill>
            <a:schemeClr val="accent6">
              <a:tint val="45000"/>
            </a:schemeClr>
          </a:solidFill>
          <a:ln w="19050">
            <a:solidFill>
              <a:schemeClr val="lt1"/>
            </a:solidFill>
          </a:ln>
          <a:effectLst/>
        </c:spPr>
      </c:pivotFmt>
      <c:pivotFmt>
        <c:idx val="56"/>
        <c:spPr>
          <a:solidFill>
            <a:schemeClr val="accent6">
              <a:tint val="42000"/>
            </a:schemeClr>
          </a:solidFill>
          <a:ln w="19050">
            <a:solidFill>
              <a:schemeClr val="lt1"/>
            </a:solidFill>
          </a:ln>
          <a:effectLst/>
        </c:spPr>
      </c:pivotFmt>
      <c:pivotFmt>
        <c:idx val="57"/>
        <c:spPr>
          <a:solidFill>
            <a:schemeClr val="accent6">
              <a:tint val="40000"/>
            </a:schemeClr>
          </a:solidFill>
          <a:ln w="19050">
            <a:solidFill>
              <a:schemeClr val="lt1"/>
            </a:solidFill>
          </a:ln>
          <a:effectLst/>
        </c:spPr>
      </c:pivotFmt>
      <c:pivotFmt>
        <c:idx val="58"/>
        <c:spPr>
          <a:solidFill>
            <a:schemeClr val="accent6">
              <a:tint val="38000"/>
            </a:schemeClr>
          </a:solidFill>
          <a:ln w="19050">
            <a:solidFill>
              <a:schemeClr val="lt1"/>
            </a:solidFill>
          </a:ln>
          <a:effectLst/>
        </c:spPr>
      </c:pivotFmt>
      <c:pivotFmt>
        <c:idx val="59"/>
        <c:spPr>
          <a:solidFill>
            <a:schemeClr val="accent6">
              <a:tint val="35000"/>
            </a:schemeClr>
          </a:solidFill>
          <a:ln w="19050">
            <a:solidFill>
              <a:schemeClr val="lt1"/>
            </a:solidFill>
          </a:ln>
          <a:effectLst/>
        </c:spPr>
      </c:pivotFmt>
      <c:pivotFmt>
        <c:idx val="60"/>
        <c:spPr>
          <a:solidFill>
            <a:schemeClr val="accent6">
              <a:tint val="33000"/>
            </a:schemeClr>
          </a:solidFill>
          <a:ln w="19050">
            <a:solidFill>
              <a:schemeClr val="lt1"/>
            </a:solidFill>
          </a:ln>
          <a:effectLst/>
        </c:spPr>
      </c:pivotFmt>
    </c:pivotFmts>
    <c:plotArea>
      <c:layout>
        <c:manualLayout>
          <c:layoutTarget val="inner"/>
          <c:xMode val="edge"/>
          <c:yMode val="edge"/>
          <c:x val="0.12430139982502188"/>
          <c:y val="0.19425634295713035"/>
          <c:w val="0.45047572178477691"/>
          <c:h val="0.75079286964129488"/>
        </c:manualLayout>
      </c:layout>
      <c:pieChart>
        <c:varyColors val="1"/>
        <c:ser>
          <c:idx val="0"/>
          <c:order val="0"/>
          <c:tx>
            <c:strRef>
              <c:f>Dashboard!$C$64</c:f>
              <c:strCache>
                <c:ptCount val="1"/>
                <c:pt idx="0">
                  <c:v>Total</c:v>
                </c:pt>
              </c:strCache>
            </c:strRef>
          </c:tx>
          <c:dPt>
            <c:idx val="0"/>
            <c:bubble3D val="0"/>
            <c:spPr>
              <a:solidFill>
                <a:schemeClr val="accent6">
                  <a:shade val="4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FE6D-4D35-849A-7BFF96BFDB66}"/>
              </c:ext>
            </c:extLst>
          </c:dPt>
          <c:dPt>
            <c:idx val="1"/>
            <c:bubble3D val="0"/>
            <c:spPr>
              <a:solidFill>
                <a:schemeClr val="accent6">
                  <a:shade val="3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FE6D-4D35-849A-7BFF96BFDB66}"/>
              </c:ext>
            </c:extLst>
          </c:dPt>
          <c:dPt>
            <c:idx val="2"/>
            <c:bubble3D val="0"/>
            <c:spPr>
              <a:solidFill>
                <a:schemeClr val="accent6">
                  <a:shade val="6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FE6D-4D35-849A-7BFF96BFDB66}"/>
              </c:ext>
            </c:extLst>
          </c:dPt>
          <c:dPt>
            <c:idx val="3"/>
            <c:bubble3D val="0"/>
            <c:spPr>
              <a:solidFill>
                <a:schemeClr val="accent6">
                  <a:shade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E6D-4D35-849A-7BFF96BFDB66}"/>
              </c:ext>
            </c:extLst>
          </c:dPt>
          <c:dPt>
            <c:idx val="4"/>
            <c:bubble3D val="0"/>
            <c:spPr>
              <a:solidFill>
                <a:schemeClr val="accent6">
                  <a:shade val="9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FE6D-4D35-849A-7BFF96BFDB66}"/>
              </c:ext>
            </c:extLst>
          </c:dPt>
          <c:dPt>
            <c:idx val="5"/>
            <c:bubble3D val="0"/>
            <c:spPr>
              <a:solidFill>
                <a:schemeClr val="accent6">
                  <a:shade val="4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FE6D-4D35-849A-7BFF96BFDB66}"/>
              </c:ext>
            </c:extLst>
          </c:dPt>
          <c:dPt>
            <c:idx val="6"/>
            <c:bubble3D val="0"/>
            <c:spPr>
              <a:solidFill>
                <a:schemeClr val="accent6">
                  <a:shade val="4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FE6D-4D35-849A-7BFF96BFDB66}"/>
              </c:ext>
            </c:extLst>
          </c:dPt>
          <c:dPt>
            <c:idx val="7"/>
            <c:bubble3D val="0"/>
            <c:spPr>
              <a:solidFill>
                <a:schemeClr val="accent6">
                  <a:shade val="4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FE6D-4D35-849A-7BFF96BFDB66}"/>
              </c:ext>
            </c:extLst>
          </c:dPt>
          <c:dPt>
            <c:idx val="8"/>
            <c:bubble3D val="0"/>
            <c:spPr>
              <a:solidFill>
                <a:schemeClr val="accent6">
                  <a:shade val="5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FE6D-4D35-849A-7BFF96BFDB66}"/>
              </c:ext>
            </c:extLst>
          </c:dPt>
          <c:dPt>
            <c:idx val="9"/>
            <c:bubble3D val="0"/>
            <c:spPr>
              <a:solidFill>
                <a:schemeClr val="accent6">
                  <a:shade val="5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FE6D-4D35-849A-7BFF96BFDB66}"/>
              </c:ext>
            </c:extLst>
          </c:dPt>
          <c:dPt>
            <c:idx val="10"/>
            <c:bubble3D val="0"/>
            <c:spPr>
              <a:solidFill>
                <a:schemeClr val="accent6">
                  <a:shade val="5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E9EC-4BBC-AFDA-14E99A46C282}"/>
              </c:ext>
            </c:extLst>
          </c:dPt>
          <c:dPt>
            <c:idx val="11"/>
            <c:bubble3D val="0"/>
            <c:spPr>
              <a:solidFill>
                <a:schemeClr val="accent6">
                  <a:shade val="5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E9EC-4BBC-AFDA-14E99A46C282}"/>
              </c:ext>
            </c:extLst>
          </c:dPt>
          <c:dPt>
            <c:idx val="12"/>
            <c:bubble3D val="0"/>
            <c:spPr>
              <a:solidFill>
                <a:schemeClr val="accent6">
                  <a:shade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E9EC-4BBC-AFDA-14E99A46C282}"/>
              </c:ext>
            </c:extLst>
          </c:dPt>
          <c:dPt>
            <c:idx val="13"/>
            <c:bubble3D val="0"/>
            <c:spPr>
              <a:solidFill>
                <a:schemeClr val="accent6">
                  <a:shade val="6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B-E9EC-4BBC-AFDA-14E99A46C282}"/>
              </c:ext>
            </c:extLst>
          </c:dPt>
          <c:dPt>
            <c:idx val="14"/>
            <c:bubble3D val="0"/>
            <c:spPr>
              <a:solidFill>
                <a:schemeClr val="accent6">
                  <a:tint val="9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E9EC-4BBC-AFDA-14E99A46C282}"/>
              </c:ext>
            </c:extLst>
          </c:dPt>
          <c:dPt>
            <c:idx val="15"/>
            <c:bubble3D val="0"/>
            <c:spPr>
              <a:solidFill>
                <a:schemeClr val="accent6">
                  <a:shade val="6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E9EC-4BBC-AFDA-14E99A46C282}"/>
              </c:ext>
            </c:extLst>
          </c:dPt>
          <c:dPt>
            <c:idx val="16"/>
            <c:bubble3D val="0"/>
            <c:spPr>
              <a:solidFill>
                <a:schemeClr val="accent6">
                  <a:shade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1-E9EC-4BBC-AFDA-14E99A46C282}"/>
              </c:ext>
            </c:extLst>
          </c:dPt>
          <c:dPt>
            <c:idx val="17"/>
            <c:bubble3D val="0"/>
            <c:spPr>
              <a:solidFill>
                <a:schemeClr val="accent6">
                  <a:shade val="7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3-E9EC-4BBC-AFDA-14E99A46C282}"/>
              </c:ext>
            </c:extLst>
          </c:dPt>
          <c:dPt>
            <c:idx val="18"/>
            <c:bubble3D val="0"/>
            <c:spPr>
              <a:solidFill>
                <a:schemeClr val="accent6">
                  <a:shade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5-E9EC-4BBC-AFDA-14E99A46C282}"/>
              </c:ext>
            </c:extLst>
          </c:dPt>
          <c:dPt>
            <c:idx val="19"/>
            <c:bubble3D val="0"/>
            <c:spPr>
              <a:solidFill>
                <a:schemeClr val="accent6">
                  <a:shade val="7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7-E9EC-4BBC-AFDA-14E99A46C282}"/>
              </c:ext>
            </c:extLst>
          </c:dPt>
          <c:dPt>
            <c:idx val="20"/>
            <c:bubble3D val="0"/>
            <c:spPr>
              <a:solidFill>
                <a:schemeClr val="accent6">
                  <a:shade val="7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9-E9EC-4BBC-AFDA-14E99A46C282}"/>
              </c:ext>
            </c:extLst>
          </c:dPt>
          <c:dPt>
            <c:idx val="21"/>
            <c:bubble3D val="0"/>
            <c:spPr>
              <a:solidFill>
                <a:schemeClr val="accent6">
                  <a:shade val="8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B-E9EC-4BBC-AFDA-14E99A46C282}"/>
              </c:ext>
            </c:extLst>
          </c:dPt>
          <c:dPt>
            <c:idx val="22"/>
            <c:bubble3D val="0"/>
            <c:spPr>
              <a:solidFill>
                <a:schemeClr val="accent6">
                  <a:shade val="8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D-E9EC-4BBC-AFDA-14E99A46C282}"/>
              </c:ext>
            </c:extLst>
          </c:dPt>
          <c:dPt>
            <c:idx val="23"/>
            <c:bubble3D val="0"/>
            <c:spPr>
              <a:solidFill>
                <a:schemeClr val="accent6">
                  <a:shade val="8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F-E9EC-4BBC-AFDA-14E99A46C282}"/>
              </c:ext>
            </c:extLst>
          </c:dPt>
          <c:dPt>
            <c:idx val="24"/>
            <c:bubble3D val="0"/>
            <c:spPr>
              <a:solidFill>
                <a:schemeClr val="accent6">
                  <a:shade val="8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1-E9EC-4BBC-AFDA-14E99A46C282}"/>
              </c:ext>
            </c:extLst>
          </c:dPt>
          <c:dPt>
            <c:idx val="25"/>
            <c:bubble3D val="0"/>
            <c:spPr>
              <a:solidFill>
                <a:schemeClr val="accent6">
                  <a:shade val="9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3-E9EC-4BBC-AFDA-14E99A46C282}"/>
              </c:ext>
            </c:extLst>
          </c:dPt>
          <c:dPt>
            <c:idx val="26"/>
            <c:bubble3D val="0"/>
            <c:spPr>
              <a:solidFill>
                <a:schemeClr val="accent6">
                  <a:shade val="9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5-E9EC-4BBC-AFDA-14E99A46C282}"/>
              </c:ext>
            </c:extLst>
          </c:dPt>
          <c:dPt>
            <c:idx val="27"/>
            <c:bubble3D val="0"/>
            <c:spPr>
              <a:solidFill>
                <a:schemeClr val="accent6">
                  <a:shade val="9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7-E9EC-4BBC-AFDA-14E99A46C282}"/>
              </c:ext>
            </c:extLst>
          </c:dPt>
          <c:dPt>
            <c:idx val="28"/>
            <c:bubble3D val="0"/>
            <c:spPr>
              <a:solidFill>
                <a:schemeClr val="accent6">
                  <a:tint val="8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9-E9EC-4BBC-AFDA-14E99A46C282}"/>
              </c:ext>
            </c:extLst>
          </c:dPt>
          <c:dPt>
            <c:idx val="29"/>
            <c:bubble3D val="0"/>
            <c:spPr>
              <a:solidFill>
                <a:schemeClr val="accent6">
                  <a:tint val="9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B-E9EC-4BBC-AFDA-14E99A46C282}"/>
              </c:ext>
            </c:extLst>
          </c:dPt>
          <c:dPt>
            <c:idx val="30"/>
            <c:bubble3D val="0"/>
            <c:spPr>
              <a:solidFill>
                <a:schemeClr val="accent6">
                  <a:tint val="9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D-E9EC-4BBC-AFDA-14E99A46C282}"/>
              </c:ext>
            </c:extLst>
          </c:dPt>
          <c:dPt>
            <c:idx val="31"/>
            <c:bubble3D val="0"/>
            <c:spPr>
              <a:solidFill>
                <a:schemeClr val="accent6">
                  <a:tint val="9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3F-E9EC-4BBC-AFDA-14E99A46C282}"/>
              </c:ext>
            </c:extLst>
          </c:dPt>
          <c:dPt>
            <c:idx val="32"/>
            <c:bubble3D val="0"/>
            <c:spPr>
              <a:solidFill>
                <a:schemeClr val="accent6">
                  <a:tint val="9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1-E9EC-4BBC-AFDA-14E99A46C282}"/>
              </c:ext>
            </c:extLst>
          </c:dPt>
          <c:dPt>
            <c:idx val="33"/>
            <c:bubble3D val="0"/>
            <c:spPr>
              <a:solidFill>
                <a:schemeClr val="accent6">
                  <a:tint val="9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3-E9EC-4BBC-AFDA-14E99A46C282}"/>
              </c:ext>
            </c:extLst>
          </c:dPt>
          <c:dPt>
            <c:idx val="34"/>
            <c:bubble3D val="0"/>
            <c:spPr>
              <a:solidFill>
                <a:schemeClr val="accent6">
                  <a:tint val="8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5-E9EC-4BBC-AFDA-14E99A46C282}"/>
              </c:ext>
            </c:extLst>
          </c:dPt>
          <c:dPt>
            <c:idx val="35"/>
            <c:bubble3D val="0"/>
            <c:spPr>
              <a:solidFill>
                <a:schemeClr val="accent6">
                  <a:tint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7-E9EC-4BBC-AFDA-14E99A46C282}"/>
              </c:ext>
            </c:extLst>
          </c:dPt>
          <c:dPt>
            <c:idx val="36"/>
            <c:bubble3D val="0"/>
            <c:spPr>
              <a:solidFill>
                <a:schemeClr val="accent6">
                  <a:tint val="8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9-E9EC-4BBC-AFDA-14E99A46C282}"/>
              </c:ext>
            </c:extLst>
          </c:dPt>
          <c:dPt>
            <c:idx val="37"/>
            <c:bubble3D val="0"/>
            <c:spPr>
              <a:solidFill>
                <a:schemeClr val="accent6">
                  <a:tint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B-E9EC-4BBC-AFDA-14E99A46C282}"/>
              </c:ext>
            </c:extLst>
          </c:dPt>
          <c:dPt>
            <c:idx val="38"/>
            <c:bubble3D val="0"/>
            <c:spPr>
              <a:solidFill>
                <a:schemeClr val="accent6">
                  <a:tint val="6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D-E9EC-4BBC-AFDA-14E99A46C282}"/>
              </c:ext>
            </c:extLst>
          </c:dPt>
          <c:dPt>
            <c:idx val="39"/>
            <c:bubble3D val="0"/>
            <c:spPr>
              <a:solidFill>
                <a:schemeClr val="accent6">
                  <a:tint val="7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4F-E9EC-4BBC-AFDA-14E99A46C282}"/>
              </c:ext>
            </c:extLst>
          </c:dPt>
          <c:dPt>
            <c:idx val="40"/>
            <c:bubble3D val="0"/>
            <c:spPr>
              <a:solidFill>
                <a:schemeClr val="accent6">
                  <a:tint val="7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1-E9EC-4BBC-AFDA-14E99A46C282}"/>
              </c:ext>
            </c:extLst>
          </c:dPt>
          <c:dPt>
            <c:idx val="41"/>
            <c:bubble3D val="0"/>
            <c:spPr>
              <a:solidFill>
                <a:schemeClr val="accent6">
                  <a:tint val="7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3-E9EC-4BBC-AFDA-14E99A46C282}"/>
              </c:ext>
            </c:extLst>
          </c:dPt>
          <c:dPt>
            <c:idx val="42"/>
            <c:bubble3D val="0"/>
            <c:spPr>
              <a:solidFill>
                <a:schemeClr val="accent6">
                  <a:tint val="6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5-E9EC-4BBC-AFDA-14E99A46C282}"/>
              </c:ext>
            </c:extLst>
          </c:dPt>
          <c:dPt>
            <c:idx val="43"/>
            <c:bubble3D val="0"/>
            <c:spPr>
              <a:solidFill>
                <a:schemeClr val="accent6">
                  <a:tint val="6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7-E9EC-4BBC-AFDA-14E99A46C282}"/>
              </c:ext>
            </c:extLst>
          </c:dPt>
          <c:dPt>
            <c:idx val="44"/>
            <c:bubble3D val="0"/>
            <c:spPr>
              <a:solidFill>
                <a:schemeClr val="accent6">
                  <a:tint val="6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9-E9EC-4BBC-AFDA-14E99A46C282}"/>
              </c:ext>
            </c:extLst>
          </c:dPt>
          <c:dPt>
            <c:idx val="45"/>
            <c:bubble3D val="0"/>
            <c:spPr>
              <a:solidFill>
                <a:schemeClr val="accent6">
                  <a:tint val="61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B-E9EC-4BBC-AFDA-14E99A46C282}"/>
              </c:ext>
            </c:extLst>
          </c:dPt>
          <c:dPt>
            <c:idx val="46"/>
            <c:bubble3D val="0"/>
            <c:spPr>
              <a:solidFill>
                <a:schemeClr val="accent6">
                  <a:tint val="59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D-E9EC-4BBC-AFDA-14E99A46C282}"/>
              </c:ext>
            </c:extLst>
          </c:dPt>
          <c:dPt>
            <c:idx val="47"/>
            <c:bubble3D val="0"/>
            <c:spPr>
              <a:solidFill>
                <a:schemeClr val="accent6">
                  <a:tint val="5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5F-E9EC-4BBC-AFDA-14E99A46C282}"/>
              </c:ext>
            </c:extLst>
          </c:dPt>
          <c:dPt>
            <c:idx val="48"/>
            <c:bubble3D val="0"/>
            <c:spPr>
              <a:solidFill>
                <a:schemeClr val="accent6">
                  <a:tint val="54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1-E9EC-4BBC-AFDA-14E99A46C282}"/>
              </c:ext>
            </c:extLst>
          </c:dPt>
          <c:dPt>
            <c:idx val="49"/>
            <c:bubble3D val="0"/>
            <c:spPr>
              <a:solidFill>
                <a:schemeClr val="accent6">
                  <a:tint val="56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3-E9EC-4BBC-AFDA-14E99A46C282}"/>
              </c:ext>
            </c:extLst>
          </c:dPt>
          <c:dPt>
            <c:idx val="50"/>
            <c:bubble3D val="0"/>
            <c:spPr>
              <a:solidFill>
                <a:schemeClr val="accent6">
                  <a:tint val="4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5-E9EC-4BBC-AFDA-14E99A46C282}"/>
              </c:ext>
            </c:extLst>
          </c:dPt>
          <c:dPt>
            <c:idx val="51"/>
            <c:bubble3D val="0"/>
            <c:spPr>
              <a:solidFill>
                <a:schemeClr val="accent6">
                  <a:tint val="47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7-E9EC-4BBC-AFDA-14E99A46C282}"/>
              </c:ext>
            </c:extLst>
          </c:dPt>
          <c:dPt>
            <c:idx val="52"/>
            <c:bubble3D val="0"/>
            <c:spPr>
              <a:solidFill>
                <a:schemeClr val="accent6">
                  <a:tint val="4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9-E9EC-4BBC-AFDA-14E99A46C282}"/>
              </c:ext>
            </c:extLst>
          </c:dPt>
          <c:dPt>
            <c:idx val="53"/>
            <c:bubble3D val="0"/>
            <c:spPr>
              <a:solidFill>
                <a:schemeClr val="accent6">
                  <a:tint val="42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B-E9EC-4BBC-AFDA-14E99A46C282}"/>
              </c:ext>
            </c:extLst>
          </c:dPt>
          <c:dPt>
            <c:idx val="54"/>
            <c:bubble3D val="0"/>
            <c:spPr>
              <a:solidFill>
                <a:schemeClr val="accent6">
                  <a:tint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D-E9EC-4BBC-AFDA-14E99A46C282}"/>
              </c:ext>
            </c:extLst>
          </c:dPt>
          <c:dPt>
            <c:idx val="55"/>
            <c:bubble3D val="0"/>
            <c:spPr>
              <a:solidFill>
                <a:schemeClr val="accent6">
                  <a:tint val="38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F-E9EC-4BBC-AFDA-14E99A46C282}"/>
              </c:ext>
            </c:extLst>
          </c:dPt>
          <c:dPt>
            <c:idx val="56"/>
            <c:bubble3D val="0"/>
            <c:spPr>
              <a:solidFill>
                <a:schemeClr val="accent6">
                  <a:tint val="3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71-E9EC-4BBC-AFDA-14E99A46C282}"/>
              </c:ext>
            </c:extLst>
          </c:dPt>
          <c:dPt>
            <c:idx val="57"/>
            <c:bubble3D val="0"/>
            <c:spPr>
              <a:solidFill>
                <a:schemeClr val="accent6">
                  <a:tint val="33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73-E9EC-4BBC-AFDA-14E99A46C2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Dashboard!$A$65:$B$123</c:f>
              <c:multiLvlStrCache>
                <c:ptCount val="58"/>
                <c:lvl>
                  <c:pt idx="0">
                    <c:v>Mortgage / Rent / Board</c:v>
                  </c:pt>
                  <c:pt idx="1">
                    <c:v>Rates / Strata / Body Corporate Fees</c:v>
                  </c:pt>
                  <c:pt idx="2">
                    <c:v>Electricity</c:v>
                  </c:pt>
                  <c:pt idx="3">
                    <c:v>Gas</c:v>
                  </c:pt>
                  <c:pt idx="4">
                    <c:v>Internet</c:v>
                  </c:pt>
                  <c:pt idx="5">
                    <c:v>Pay TV</c:v>
                  </c:pt>
                  <c:pt idx="6">
                    <c:v>Telephone (Landline)</c:v>
                  </c:pt>
                  <c:pt idx="7">
                    <c:v>Water</c:v>
                  </c:pt>
                  <c:pt idx="8">
                    <c:v>Telephone (Mobile phone)</c:v>
                  </c:pt>
                  <c:pt idx="9">
                    <c:v>Child Support / Maintenance</c:v>
                  </c:pt>
                  <c:pt idx="10">
                    <c:v>Other (e.g. sport/music/presents)</c:v>
                  </c:pt>
                  <c:pt idx="11">
                    <c:v>School Fees / Expenses</c:v>
                  </c:pt>
                  <c:pt idx="12">
                    <c:v>Daycare Fees</c:v>
                  </c:pt>
                  <c:pt idx="13">
                    <c:v>Car Loan</c:v>
                  </c:pt>
                  <c:pt idx="14">
                    <c:v>Credit Card</c:v>
                  </c:pt>
                  <c:pt idx="15">
                    <c:v>Other</c:v>
                  </c:pt>
                  <c:pt idx="16">
                    <c:v>Personal Loan</c:v>
                  </c:pt>
                  <c:pt idx="17">
                    <c:v>Store card</c:v>
                  </c:pt>
                  <c:pt idx="18">
                    <c:v>ATO</c:v>
                  </c:pt>
                  <c:pt idx="19">
                    <c:v>Fines</c:v>
                  </c:pt>
                  <c:pt idx="20">
                    <c:v>Legal / Prof fees</c:v>
                  </c:pt>
                  <c:pt idx="21">
                    <c:v>Books</c:v>
                  </c:pt>
                  <c:pt idx="22">
                    <c:v>Uni Fees</c:v>
                  </c:pt>
                  <c:pt idx="23">
                    <c:v>School Fees  </c:v>
                  </c:pt>
                  <c:pt idx="24">
                    <c:v>Movies</c:v>
                  </c:pt>
                  <c:pt idx="25">
                    <c:v>Other</c:v>
                  </c:pt>
                  <c:pt idx="26">
                    <c:v>Sport (attending)</c:v>
                  </c:pt>
                  <c:pt idx="27">
                    <c:v>Dining Out</c:v>
                  </c:pt>
                  <c:pt idx="28">
                    <c:v>Groceries</c:v>
                  </c:pt>
                  <c:pt idx="29">
                    <c:v>Birthday / Anniversary / Wedding etc.</c:v>
                  </c:pt>
                  <c:pt idx="30">
                    <c:v>Dental</c:v>
                  </c:pt>
                  <c:pt idx="31">
                    <c:v>Eyesight</c:v>
                  </c:pt>
                  <c:pt idx="32">
                    <c:v>General health</c:v>
                  </c:pt>
                  <c:pt idx="33">
                    <c:v>Physician / Specialist</c:v>
                  </c:pt>
                  <c:pt idx="34">
                    <c:v>Prescriptions</c:v>
                  </c:pt>
                  <c:pt idx="35">
                    <c:v>Clothing</c:v>
                  </c:pt>
                  <c:pt idx="36">
                    <c:v>Furniture / Homewares</c:v>
                  </c:pt>
                  <c:pt idx="37">
                    <c:v>Other</c:v>
                  </c:pt>
                  <c:pt idx="38">
                    <c:v>Income</c:v>
                  </c:pt>
                  <c:pt idx="39">
                    <c:v>Auto</c:v>
                  </c:pt>
                  <c:pt idx="40">
                    <c:v>Health</c:v>
                  </c:pt>
                  <c:pt idx="41">
                    <c:v>Home</c:v>
                  </c:pt>
                  <c:pt idx="42">
                    <c:v>Life</c:v>
                  </c:pt>
                  <c:pt idx="43">
                    <c:v>Funeral</c:v>
                  </c:pt>
                  <c:pt idx="44">
                    <c:v>Pet</c:v>
                  </c:pt>
                  <c:pt idx="45">
                    <c:v>Gym</c:v>
                  </c:pt>
                  <c:pt idx="46">
                    <c:v>Other</c:v>
                  </c:pt>
                  <c:pt idx="47">
                    <c:v>Professional Association</c:v>
                  </c:pt>
                  <c:pt idx="48">
                    <c:v>Other Expenses</c:v>
                  </c:pt>
                  <c:pt idx="49">
                    <c:v>One off Expenses</c:v>
                  </c:pt>
                  <c:pt idx="50">
                    <c:v>One off Income</c:v>
                  </c:pt>
                  <c:pt idx="51">
                    <c:v>Public Transport</c:v>
                  </c:pt>
                  <c:pt idx="52">
                    <c:v>Road Tolls</c:v>
                  </c:pt>
                  <c:pt idx="53">
                    <c:v>Maintenance</c:v>
                  </c:pt>
                  <c:pt idx="54">
                    <c:v>Parking</c:v>
                  </c:pt>
                  <c:pt idx="55">
                    <c:v>Registration</c:v>
                  </c:pt>
                  <c:pt idx="56">
                    <c:v>Fuel</c:v>
                  </c:pt>
                  <c:pt idx="57">
                    <c:v>(blank)</c:v>
                  </c:pt>
                </c:lvl>
                <c:lvl>
                  <c:pt idx="0">
                    <c:v>Accommodation</c:v>
                  </c:pt>
                  <c:pt idx="2">
                    <c:v>Bills</c:v>
                  </c:pt>
                  <c:pt idx="9">
                    <c:v>Childcare</c:v>
                  </c:pt>
                  <c:pt idx="13">
                    <c:v>Debts</c:v>
                  </c:pt>
                  <c:pt idx="21">
                    <c:v>Education</c:v>
                  </c:pt>
                  <c:pt idx="24">
                    <c:v>Entertainment</c:v>
                  </c:pt>
                  <c:pt idx="27">
                    <c:v>Food</c:v>
                  </c:pt>
                  <c:pt idx="29">
                    <c:v>Gifts</c:v>
                  </c:pt>
                  <c:pt idx="30">
                    <c:v>Healthcare</c:v>
                  </c:pt>
                  <c:pt idx="35">
                    <c:v>Home</c:v>
                  </c:pt>
                  <c:pt idx="38">
                    <c:v>Income</c:v>
                  </c:pt>
                  <c:pt idx="39">
                    <c:v>Insurance</c:v>
                  </c:pt>
                  <c:pt idx="45">
                    <c:v>Memberships</c:v>
                  </c:pt>
                  <c:pt idx="48">
                    <c:v>Miscellaneous</c:v>
                  </c:pt>
                  <c:pt idx="49">
                    <c:v>One Off Expenses</c:v>
                  </c:pt>
                  <c:pt idx="50">
                    <c:v>One Off Income</c:v>
                  </c:pt>
                  <c:pt idx="51">
                    <c:v>Travel</c:v>
                  </c:pt>
                  <c:pt idx="53">
                    <c:v>Vehicle</c:v>
                  </c:pt>
                  <c:pt idx="57">
                    <c:v>(blank)</c:v>
                  </c:pt>
                </c:lvl>
              </c:multiLvlStrCache>
            </c:multiLvlStrRef>
          </c:cat>
          <c:val>
            <c:numRef>
              <c:f>Dashboard!$C$65:$C$123</c:f>
              <c:numCache>
                <c:formatCode>General</c:formatCode>
                <c:ptCount val="58"/>
                <c:pt idx="0">
                  <c:v>2166.6666666666665</c:v>
                </c:pt>
                <c:pt idx="1">
                  <c:v>0</c:v>
                </c:pt>
                <c:pt idx="2">
                  <c:v>60</c:v>
                </c:pt>
                <c:pt idx="3">
                  <c:v>86.666666666666671</c:v>
                </c:pt>
                <c:pt idx="4">
                  <c:v>80</c:v>
                </c:pt>
                <c:pt idx="5">
                  <c:v>0</c:v>
                </c:pt>
                <c:pt idx="6">
                  <c:v>0</c:v>
                </c:pt>
                <c:pt idx="7">
                  <c:v>0</c:v>
                </c:pt>
                <c:pt idx="8">
                  <c:v>0</c:v>
                </c:pt>
                <c:pt idx="9">
                  <c:v>0</c:v>
                </c:pt>
                <c:pt idx="10">
                  <c:v>0</c:v>
                </c:pt>
                <c:pt idx="11">
                  <c:v>0</c:v>
                </c:pt>
                <c:pt idx="12">
                  <c:v>0</c:v>
                </c:pt>
                <c:pt idx="13">
                  <c:v>0</c:v>
                </c:pt>
                <c:pt idx="14">
                  <c:v>541.66666666666663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346.66666666666669</c:v>
                </c:pt>
                <c:pt idx="29">
                  <c:v>0</c:v>
                </c:pt>
                <c:pt idx="30">
                  <c:v>0</c:v>
                </c:pt>
                <c:pt idx="31">
                  <c:v>0</c:v>
                </c:pt>
                <c:pt idx="32">
                  <c:v>0</c:v>
                </c:pt>
                <c:pt idx="33">
                  <c:v>0</c:v>
                </c:pt>
                <c:pt idx="34">
                  <c:v>0</c:v>
                </c:pt>
                <c:pt idx="35">
                  <c:v>0</c:v>
                </c:pt>
                <c:pt idx="36">
                  <c:v>0</c:v>
                </c:pt>
                <c:pt idx="37">
                  <c:v>0</c:v>
                </c:pt>
                <c:pt idx="38">
                  <c:v>4766.6666666666661</c:v>
                </c:pt>
                <c:pt idx="39">
                  <c:v>0</c:v>
                </c:pt>
                <c:pt idx="40">
                  <c:v>0</c:v>
                </c:pt>
                <c:pt idx="41">
                  <c:v>0</c:v>
                </c:pt>
                <c:pt idx="42">
                  <c:v>0</c:v>
                </c:pt>
                <c:pt idx="43">
                  <c:v>0</c:v>
                </c:pt>
                <c:pt idx="44">
                  <c:v>0</c:v>
                </c:pt>
                <c:pt idx="45">
                  <c:v>0</c:v>
                </c:pt>
                <c:pt idx="46">
                  <c:v>0</c:v>
                </c:pt>
                <c:pt idx="47">
                  <c:v>0</c:v>
                </c:pt>
                <c:pt idx="48">
                  <c:v>0</c:v>
                </c:pt>
                <c:pt idx="49">
                  <c:v>254.16666666666666</c:v>
                </c:pt>
                <c:pt idx="50">
                  <c:v>208.33333333333334</c:v>
                </c:pt>
                <c:pt idx="51">
                  <c:v>0</c:v>
                </c:pt>
                <c:pt idx="52">
                  <c:v>0</c:v>
                </c:pt>
                <c:pt idx="53">
                  <c:v>0</c:v>
                </c:pt>
                <c:pt idx="54">
                  <c:v>0</c:v>
                </c:pt>
                <c:pt idx="55">
                  <c:v>0</c:v>
                </c:pt>
                <c:pt idx="56">
                  <c:v>0</c:v>
                </c:pt>
              </c:numCache>
            </c:numRef>
          </c:val>
          <c:extLst xmlns:c16r2="http://schemas.microsoft.com/office/drawing/2015/06/chart">
            <c:ext xmlns:c16="http://schemas.microsoft.com/office/drawing/2014/chart" uri="{C3380CC4-5D6E-409C-BE32-E72D297353CC}">
              <c16:uniqueId val="{00000007-2453-4457-B226-841DDDD5E3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2617350502671"/>
          <c:y val="1.2538641003207925E-2"/>
          <c:w val="0.30552452253403417"/>
          <c:h val="0.9753390201224846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Savings by Month (Budget)</a:t>
            </a:r>
          </a:p>
        </c:rich>
      </c:tx>
      <c:overlay val="0"/>
      <c:spPr>
        <a:noFill/>
        <a:ln>
          <a:solidFill>
            <a:schemeClr val="bg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8DC73F"/>
            </a:solidFill>
            <a:ln>
              <a:noFill/>
            </a:ln>
            <a:effectLst/>
          </c:spPr>
          <c:invertIfNegative val="0"/>
          <c:cat>
            <c:numRef>
              <c:f>Budget!$C$50:$N$50</c:f>
              <c:numCache>
                <c:formatCode>mmmm</c:formatCode>
                <c:ptCount val="12"/>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numCache>
            </c:numRef>
          </c:cat>
          <c:val>
            <c:numRef>
              <c:f>Budget!$C$58:$N$58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23F6-47EA-8A49-60BA3528AEB6}"/>
            </c:ext>
          </c:extLst>
        </c:ser>
        <c:ser>
          <c:idx val="1"/>
          <c:order val="1"/>
          <c:spPr>
            <a:solidFill>
              <a:schemeClr val="accent2"/>
            </a:solidFill>
            <a:ln>
              <a:noFill/>
            </a:ln>
            <a:effectLst/>
          </c:spPr>
          <c:invertIfNegative val="0"/>
          <c:cat>
            <c:numRef>
              <c:f>Budget!$C$50:$N$50</c:f>
              <c:numCache>
                <c:formatCode>mmmm</c:formatCode>
                <c:ptCount val="12"/>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numCache>
            </c:numRef>
          </c:cat>
          <c:val>
            <c:numRef>
              <c:f>Budget!$C$59:$N$59</c:f>
              <c:numCache>
                <c:formatCode>General</c:formatCode>
                <c:ptCount val="12"/>
                <c:pt idx="0">
                  <c:v>1101.6666666666679</c:v>
                </c:pt>
                <c:pt idx="1">
                  <c:v>2203.3333333333358</c:v>
                </c:pt>
                <c:pt idx="2">
                  <c:v>3305.0000000000036</c:v>
                </c:pt>
                <c:pt idx="3">
                  <c:v>4406.6666666666715</c:v>
                </c:pt>
                <c:pt idx="4">
                  <c:v>5508.3333333333394</c:v>
                </c:pt>
                <c:pt idx="5">
                  <c:v>6610.0000000000073</c:v>
                </c:pt>
                <c:pt idx="6">
                  <c:v>7711.6666666666752</c:v>
                </c:pt>
                <c:pt idx="7">
                  <c:v>8813.333333333343</c:v>
                </c:pt>
                <c:pt idx="8">
                  <c:v>9915.0000000000109</c:v>
                </c:pt>
                <c:pt idx="9">
                  <c:v>11016.666666666679</c:v>
                </c:pt>
                <c:pt idx="10">
                  <c:v>12118.333333333347</c:v>
                </c:pt>
                <c:pt idx="11">
                  <c:v>13220.000000000015</c:v>
                </c:pt>
              </c:numCache>
            </c:numRef>
          </c:val>
          <c:extLst xmlns:c16r2="http://schemas.microsoft.com/office/drawing/2015/06/chart">
            <c:ext xmlns:c16="http://schemas.microsoft.com/office/drawing/2014/chart" uri="{C3380CC4-5D6E-409C-BE32-E72D297353CC}">
              <c16:uniqueId val="{00000001-23F6-47EA-8A49-60BA3528AEB6}"/>
            </c:ext>
          </c:extLst>
        </c:ser>
        <c:dLbls>
          <c:showLegendKey val="0"/>
          <c:showVal val="0"/>
          <c:showCatName val="0"/>
          <c:showSerName val="0"/>
          <c:showPercent val="0"/>
          <c:showBubbleSize val="0"/>
        </c:dLbls>
        <c:gapWidth val="50"/>
        <c:overlap val="69"/>
        <c:axId val="160215232"/>
        <c:axId val="160215792"/>
      </c:barChart>
      <c:dateAx>
        <c:axId val="160215232"/>
        <c:scaling>
          <c:orientation val="minMax"/>
        </c:scaling>
        <c:delete val="0"/>
        <c:axPos val="b"/>
        <c:numFmt formatCode="m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15792"/>
        <c:crosses val="autoZero"/>
        <c:auto val="1"/>
        <c:lblOffset val="100"/>
        <c:baseTimeUnit val="months"/>
      </c:dateAx>
      <c:valAx>
        <c:axId val="160215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21523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Savings by Month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8DC73F"/>
            </a:solidFill>
            <a:ln>
              <a:noFill/>
            </a:ln>
            <a:effectLst/>
          </c:spPr>
          <c:invertIfNegative val="0"/>
          <c:cat>
            <c:strRef>
              <c:f>Actual!$B$51:$M$51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Actual!$B$57:$M$57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5CFD-4594-BC63-C488458D3629}"/>
            </c:ext>
          </c:extLst>
        </c:ser>
        <c:ser>
          <c:idx val="1"/>
          <c:order val="1"/>
          <c:spPr>
            <a:solidFill>
              <a:schemeClr val="accent2"/>
            </a:solidFill>
            <a:ln>
              <a:noFill/>
            </a:ln>
            <a:effectLst/>
          </c:spPr>
          <c:invertIfNegative val="0"/>
          <c:cat>
            <c:strRef>
              <c:f>Actual!$B$51:$M$51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Actual!$B$58:$M$58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5CFD-4594-BC63-C488458D3629}"/>
            </c:ext>
          </c:extLst>
        </c:ser>
        <c:dLbls>
          <c:showLegendKey val="0"/>
          <c:showVal val="0"/>
          <c:showCatName val="0"/>
          <c:showSerName val="0"/>
          <c:showPercent val="0"/>
          <c:showBubbleSize val="0"/>
        </c:dLbls>
        <c:gapWidth val="50"/>
        <c:overlap val="69"/>
        <c:axId val="161545488"/>
        <c:axId val="161546048"/>
      </c:barChart>
      <c:catAx>
        <c:axId val="16154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46048"/>
        <c:crosses val="autoZero"/>
        <c:auto val="1"/>
        <c:lblAlgn val="ctr"/>
        <c:lblOffset val="100"/>
        <c:noMultiLvlLbl val="0"/>
      </c:catAx>
      <c:valAx>
        <c:axId val="1615460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454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Savings (Variance to Budget)</a:t>
            </a:r>
          </a:p>
        </c:rich>
      </c:tx>
      <c:overlay val="0"/>
      <c:spPr>
        <a:noFill/>
        <a:ln>
          <a:solidFill>
            <a:schemeClr val="bg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8DC73F"/>
            </a:solidFill>
            <a:ln>
              <a:noFill/>
            </a:ln>
            <a:effectLst/>
          </c:spPr>
          <c:invertIfNegative val="0"/>
          <c:cat>
            <c:strRef>
              <c:f>Actual!$B$51:$M$51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Actual!$B$60:$M$60</c:f>
              <c:numCache>
                <c:formatCode>_-* #,##0.00_-;\-* #,##0.00_-;_-* "-"??_-;_-@_-</c:formatCode>
                <c:ptCount val="12"/>
                <c:pt idx="0">
                  <c:v>1101.6666666666679</c:v>
                </c:pt>
                <c:pt idx="1">
                  <c:v>2203.3333333333358</c:v>
                </c:pt>
                <c:pt idx="2">
                  <c:v>3305.0000000000036</c:v>
                </c:pt>
                <c:pt idx="3">
                  <c:v>4406.6666666666715</c:v>
                </c:pt>
                <c:pt idx="4">
                  <c:v>5508.3333333333394</c:v>
                </c:pt>
                <c:pt idx="5">
                  <c:v>6610.0000000000073</c:v>
                </c:pt>
                <c:pt idx="6">
                  <c:v>7711.6666666666752</c:v>
                </c:pt>
                <c:pt idx="7">
                  <c:v>8813.333333333343</c:v>
                </c:pt>
                <c:pt idx="8">
                  <c:v>9915.0000000000109</c:v>
                </c:pt>
                <c:pt idx="9">
                  <c:v>11016.666666666679</c:v>
                </c:pt>
                <c:pt idx="10">
                  <c:v>12118.333333333347</c:v>
                </c:pt>
                <c:pt idx="11">
                  <c:v>13220.000000000015</c:v>
                </c:pt>
              </c:numCache>
            </c:numRef>
          </c:val>
          <c:extLst xmlns:c16r2="http://schemas.microsoft.com/office/drawing/2015/06/chart">
            <c:ext xmlns:c16="http://schemas.microsoft.com/office/drawing/2014/chart" uri="{C3380CC4-5D6E-409C-BE32-E72D297353CC}">
              <c16:uniqueId val="{00000000-72FD-4525-9028-51DFE0009723}"/>
            </c:ext>
          </c:extLst>
        </c:ser>
        <c:ser>
          <c:idx val="1"/>
          <c:order val="1"/>
          <c:spPr>
            <a:solidFill>
              <a:srgbClr val="3C444B"/>
            </a:solidFill>
            <a:ln>
              <a:noFill/>
            </a:ln>
            <a:effectLst/>
          </c:spPr>
          <c:invertIfNegative val="0"/>
          <c:cat>
            <c:strRef>
              <c:f>Actual!$B$51:$M$51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Actual!$B$61:$M$61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72FD-4525-9028-51DFE0009723}"/>
            </c:ext>
          </c:extLst>
        </c:ser>
        <c:dLbls>
          <c:showLegendKey val="0"/>
          <c:showVal val="0"/>
          <c:showCatName val="0"/>
          <c:showSerName val="0"/>
          <c:showPercent val="0"/>
          <c:showBubbleSize val="0"/>
        </c:dLbls>
        <c:gapWidth val="50"/>
        <c:overlap val="69"/>
        <c:axId val="161548848"/>
        <c:axId val="223993264"/>
      </c:barChart>
      <c:catAx>
        <c:axId val="161548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93264"/>
        <c:crosses val="autoZero"/>
        <c:auto val="1"/>
        <c:lblAlgn val="ctr"/>
        <c:lblOffset val="100"/>
        <c:noMultiLvlLbl val="0"/>
      </c:catAx>
      <c:valAx>
        <c:axId val="2239932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4884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6"/>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13</xdr:col>
      <xdr:colOff>247650</xdr:colOff>
      <xdr:row>4</xdr:row>
      <xdr:rowOff>85725</xdr:rowOff>
    </xdr:from>
    <xdr:to>
      <xdr:col>17</xdr:col>
      <xdr:colOff>541888</xdr:colOff>
      <xdr:row>8</xdr:row>
      <xdr:rowOff>3174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6800" y="542925"/>
          <a:ext cx="2789788" cy="590549"/>
        </a:xfrm>
        <a:prstGeom prst="rect">
          <a:avLst/>
        </a:prstGeom>
      </xdr:spPr>
    </xdr:pic>
    <xdr:clientData/>
  </xdr:twoCellAnchor>
  <xdr:twoCellAnchor>
    <xdr:from>
      <xdr:col>19</xdr:col>
      <xdr:colOff>0</xdr:colOff>
      <xdr:row>1</xdr:row>
      <xdr:rowOff>47625</xdr:rowOff>
    </xdr:from>
    <xdr:to>
      <xdr:col>21</xdr:col>
      <xdr:colOff>0</xdr:colOff>
      <xdr:row>4</xdr:row>
      <xdr:rowOff>19050</xdr:rowOff>
    </xdr:to>
    <xdr:sp macro="[0]!Dash" textlink="">
      <xdr:nvSpPr>
        <xdr:cNvPr id="4" name="Rectangle: Rounded Corners 3"/>
        <xdr:cNvSpPr/>
      </xdr:nvSpPr>
      <xdr:spPr>
        <a:xfrm>
          <a:off x="12096750" y="47625"/>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Dashboard</a:t>
          </a:r>
        </a:p>
      </xdr:txBody>
    </xdr:sp>
    <xdr:clientData/>
  </xdr:twoCellAnchor>
  <xdr:twoCellAnchor>
    <xdr:from>
      <xdr:col>19</xdr:col>
      <xdr:colOff>0</xdr:colOff>
      <xdr:row>5</xdr:row>
      <xdr:rowOff>0</xdr:rowOff>
    </xdr:from>
    <xdr:to>
      <xdr:col>21</xdr:col>
      <xdr:colOff>0</xdr:colOff>
      <xdr:row>7</xdr:row>
      <xdr:rowOff>76200</xdr:rowOff>
    </xdr:to>
    <xdr:sp macro="[0]!Actual" textlink="">
      <xdr:nvSpPr>
        <xdr:cNvPr id="5" name="Rectangle: Rounded Corners 4"/>
        <xdr:cNvSpPr/>
      </xdr:nvSpPr>
      <xdr:spPr>
        <a:xfrm>
          <a:off x="12096750" y="619125"/>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Actual</a:t>
          </a:r>
        </a:p>
      </xdr:txBody>
    </xdr:sp>
    <xdr:clientData/>
  </xdr:twoCellAnchor>
  <xdr:twoCellAnchor>
    <xdr:from>
      <xdr:col>19</xdr:col>
      <xdr:colOff>0</xdr:colOff>
      <xdr:row>8</xdr:row>
      <xdr:rowOff>28575</xdr:rowOff>
    </xdr:from>
    <xdr:to>
      <xdr:col>21</xdr:col>
      <xdr:colOff>0</xdr:colOff>
      <xdr:row>11</xdr:row>
      <xdr:rowOff>0</xdr:rowOff>
    </xdr:to>
    <xdr:sp macro="[0]!printa" textlink="">
      <xdr:nvSpPr>
        <xdr:cNvPr id="6" name="Rectangle: Rounded Corners 5"/>
        <xdr:cNvSpPr/>
      </xdr:nvSpPr>
      <xdr:spPr>
        <a:xfrm>
          <a:off x="12096750" y="1162050"/>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Print</a:t>
          </a:r>
        </a:p>
      </xdr:txBody>
    </xdr:sp>
    <xdr:clientData/>
  </xdr:twoCellAnchor>
  <xdr:twoCellAnchor>
    <xdr:from>
      <xdr:col>19</xdr:col>
      <xdr:colOff>0</xdr:colOff>
      <xdr:row>12</xdr:row>
      <xdr:rowOff>0</xdr:rowOff>
    </xdr:from>
    <xdr:to>
      <xdr:col>21</xdr:col>
      <xdr:colOff>0</xdr:colOff>
      <xdr:row>16</xdr:row>
      <xdr:rowOff>9525</xdr:rowOff>
    </xdr:to>
    <xdr:sp macro="[0]!PDF" textlink="">
      <xdr:nvSpPr>
        <xdr:cNvPr id="8" name="Rectangle: Rounded Corners 7"/>
        <xdr:cNvSpPr/>
      </xdr:nvSpPr>
      <xdr:spPr>
        <a:xfrm>
          <a:off x="12249150" y="1905000"/>
          <a:ext cx="1219200" cy="6953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PDF Workbook</a:t>
          </a:r>
        </a:p>
      </xdr:txBody>
    </xdr:sp>
    <xdr:clientData/>
  </xdr:twoCellAnchor>
  <xdr:twoCellAnchor>
    <xdr:from>
      <xdr:col>12</xdr:col>
      <xdr:colOff>160421</xdr:colOff>
      <xdr:row>24</xdr:row>
      <xdr:rowOff>10026</xdr:rowOff>
    </xdr:from>
    <xdr:to>
      <xdr:col>17</xdr:col>
      <xdr:colOff>537411</xdr:colOff>
      <xdr:row>34</xdr:row>
      <xdr:rowOff>22559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41</xdr:row>
      <xdr:rowOff>147638</xdr:rowOff>
    </xdr:from>
    <xdr:to>
      <xdr:col>6</xdr:col>
      <xdr:colOff>247650</xdr:colOff>
      <xdr:row>59</xdr:row>
      <xdr:rowOff>257176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27</xdr:row>
      <xdr:rowOff>0</xdr:rowOff>
    </xdr:from>
    <xdr:to>
      <xdr:col>2</xdr:col>
      <xdr:colOff>401550</xdr:colOff>
      <xdr:row>41</xdr:row>
      <xdr:rowOff>142875</xdr:rowOff>
    </xdr:to>
    <mc:AlternateContent xmlns:mc="http://schemas.openxmlformats.org/markup-compatibility/2006" xmlns:a14="http://schemas.microsoft.com/office/drawing/2010/main">
      <mc:Choice Requires="a14">
        <xdr:graphicFrame macro="">
          <xdr:nvGraphicFramePr>
            <xdr:cNvPr id="3"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0" y="4381500"/>
              <a:ext cx="2325600" cy="22764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409575</xdr:colOff>
      <xdr:row>27</xdr:row>
      <xdr:rowOff>0</xdr:rowOff>
    </xdr:from>
    <xdr:to>
      <xdr:col>6</xdr:col>
      <xdr:colOff>249150</xdr:colOff>
      <xdr:row>41</xdr:row>
      <xdr:rowOff>141600</xdr:rowOff>
    </xdr:to>
    <mc:AlternateContent xmlns:mc="http://schemas.openxmlformats.org/markup-compatibility/2006" xmlns:a14="http://schemas.microsoft.com/office/drawing/2010/main">
      <mc:Choice Requires="a14">
        <xdr:graphicFrame macro="">
          <xdr:nvGraphicFramePr>
            <xdr:cNvPr id="4" name="Description"/>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2333625" y="4381500"/>
              <a:ext cx="2325600" cy="22752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0</xdr:colOff>
      <xdr:row>25</xdr:row>
      <xdr:rowOff>0</xdr:rowOff>
    </xdr:from>
    <xdr:to>
      <xdr:col>6</xdr:col>
      <xdr:colOff>266700</xdr:colOff>
      <xdr:row>27</xdr:row>
      <xdr:rowOff>9525</xdr:rowOff>
    </xdr:to>
    <xdr:sp macro="" textlink="">
      <xdr:nvSpPr>
        <xdr:cNvPr id="5" name="Rectangle 4"/>
        <xdr:cNvSpPr/>
      </xdr:nvSpPr>
      <xdr:spPr>
        <a:xfrm>
          <a:off x="0" y="3810000"/>
          <a:ext cx="4676775" cy="314325"/>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50" b="1">
              <a:solidFill>
                <a:schemeClr val="bg1"/>
              </a:solidFill>
              <a:latin typeface="Arial" panose="020B0604020202020204" pitchFamily="34" charset="0"/>
              <a:cs typeface="Arial" panose="020B0604020202020204" pitchFamily="34" charset="0"/>
            </a:rPr>
            <a:t>Expense Breakdown</a:t>
          </a:r>
          <a:r>
            <a:rPr lang="en-AU" sz="1050" b="1" baseline="0">
              <a:solidFill>
                <a:schemeClr val="bg1"/>
              </a:solidFill>
              <a:latin typeface="Arial" panose="020B0604020202020204" pitchFamily="34" charset="0"/>
              <a:cs typeface="Arial" panose="020B0604020202020204" pitchFamily="34" charset="0"/>
            </a:rPr>
            <a:t> Controls</a:t>
          </a:r>
          <a:endParaRPr lang="en-AU" sz="105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2</xdr:row>
      <xdr:rowOff>0</xdr:rowOff>
    </xdr:from>
    <xdr:to>
      <xdr:col>14</xdr:col>
      <xdr:colOff>0</xdr:colOff>
      <xdr:row>15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xdr:colOff>
      <xdr:row>15</xdr:row>
      <xdr:rowOff>95250</xdr:rowOff>
    </xdr:from>
    <xdr:to>
      <xdr:col>14</xdr:col>
      <xdr:colOff>0</xdr:colOff>
      <xdr:row>28</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29</xdr:row>
      <xdr:rowOff>19050</xdr:rowOff>
    </xdr:from>
    <xdr:to>
      <xdr:col>14</xdr:col>
      <xdr:colOff>0</xdr:colOff>
      <xdr:row>42</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0</xdr:colOff>
      <xdr:row>43</xdr:row>
      <xdr:rowOff>9525</xdr:rowOff>
    </xdr:from>
    <xdr:to>
      <xdr:col>14</xdr:col>
      <xdr:colOff>0</xdr:colOff>
      <xdr:row>48</xdr:row>
      <xdr:rowOff>150816</xdr:rowOff>
    </xdr:to>
    <xdr:pic>
      <xdr:nvPicPr>
        <xdr:cNvPr id="10" name="Picture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9675" y="6581775"/>
          <a:ext cx="4267200" cy="903291"/>
        </a:xfrm>
        <a:prstGeom prst="rect">
          <a:avLst/>
        </a:prstGeom>
      </xdr:spPr>
    </xdr:pic>
    <xdr:clientData/>
  </xdr:twoCellAnchor>
  <xdr:twoCellAnchor>
    <xdr:from>
      <xdr:col>14</xdr:col>
      <xdr:colOff>590550</xdr:colOff>
      <xdr:row>0</xdr:row>
      <xdr:rowOff>304800</xdr:rowOff>
    </xdr:from>
    <xdr:to>
      <xdr:col>16</xdr:col>
      <xdr:colOff>590550</xdr:colOff>
      <xdr:row>3</xdr:row>
      <xdr:rowOff>76200</xdr:rowOff>
    </xdr:to>
    <xdr:sp macro="[0]!budget" textlink="">
      <xdr:nvSpPr>
        <xdr:cNvPr id="11" name="Rectangle: Rounded Corners 10"/>
        <xdr:cNvSpPr/>
      </xdr:nvSpPr>
      <xdr:spPr>
        <a:xfrm>
          <a:off x="9877425" y="304800"/>
          <a:ext cx="1219200" cy="438150"/>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Budget</a:t>
          </a:r>
        </a:p>
      </xdr:txBody>
    </xdr:sp>
    <xdr:clientData/>
  </xdr:twoCellAnchor>
  <xdr:twoCellAnchor>
    <xdr:from>
      <xdr:col>14</xdr:col>
      <xdr:colOff>590550</xdr:colOff>
      <xdr:row>4</xdr:row>
      <xdr:rowOff>66675</xdr:rowOff>
    </xdr:from>
    <xdr:to>
      <xdr:col>16</xdr:col>
      <xdr:colOff>590550</xdr:colOff>
      <xdr:row>7</xdr:row>
      <xdr:rowOff>38100</xdr:rowOff>
    </xdr:to>
    <xdr:sp macro="[0]!Actual" textlink="">
      <xdr:nvSpPr>
        <xdr:cNvPr id="12" name="Rectangle: Rounded Corners 11"/>
        <xdr:cNvSpPr/>
      </xdr:nvSpPr>
      <xdr:spPr>
        <a:xfrm>
          <a:off x="11706225" y="704850"/>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Actual</a:t>
          </a:r>
        </a:p>
      </xdr:txBody>
    </xdr:sp>
    <xdr:clientData/>
  </xdr:twoCellAnchor>
  <xdr:twoCellAnchor>
    <xdr:from>
      <xdr:col>14</xdr:col>
      <xdr:colOff>590550</xdr:colOff>
      <xdr:row>8</xdr:row>
      <xdr:rowOff>0</xdr:rowOff>
    </xdr:from>
    <xdr:to>
      <xdr:col>16</xdr:col>
      <xdr:colOff>590550</xdr:colOff>
      <xdr:row>10</xdr:row>
      <xdr:rowOff>123825</xdr:rowOff>
    </xdr:to>
    <xdr:sp macro="[0]!printa" textlink="">
      <xdr:nvSpPr>
        <xdr:cNvPr id="13" name="Rectangle: Rounded Corners 12"/>
        <xdr:cNvSpPr/>
      </xdr:nvSpPr>
      <xdr:spPr>
        <a:xfrm>
          <a:off x="11706225" y="1247775"/>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Print</a:t>
          </a:r>
        </a:p>
      </xdr:txBody>
    </xdr:sp>
    <xdr:clientData/>
  </xdr:twoCellAnchor>
  <xdr:twoCellAnchor>
    <xdr:from>
      <xdr:col>15</xdr:col>
      <xdr:colOff>9525</xdr:colOff>
      <xdr:row>11</xdr:row>
      <xdr:rowOff>95250</xdr:rowOff>
    </xdr:from>
    <xdr:to>
      <xdr:col>17</xdr:col>
      <xdr:colOff>9525</xdr:colOff>
      <xdr:row>16</xdr:row>
      <xdr:rowOff>28575</xdr:rowOff>
    </xdr:to>
    <xdr:sp macro="[0]!PDF" textlink="">
      <xdr:nvSpPr>
        <xdr:cNvPr id="14" name="Rectangle: Rounded Corners 13"/>
        <xdr:cNvSpPr/>
      </xdr:nvSpPr>
      <xdr:spPr>
        <a:xfrm>
          <a:off x="9906000" y="1981200"/>
          <a:ext cx="1219200" cy="6953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PDF Workbook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0</xdr:colOff>
      <xdr:row>3</xdr:row>
      <xdr:rowOff>104775</xdr:rowOff>
    </xdr:to>
    <xdr:sp macro="[0]!Dash" textlink="">
      <xdr:nvSpPr>
        <xdr:cNvPr id="2" name="Rectangle: Rounded Corners 1"/>
        <xdr:cNvSpPr/>
      </xdr:nvSpPr>
      <xdr:spPr>
        <a:xfrm>
          <a:off x="13115925" y="161925"/>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Dashboard</a:t>
          </a:r>
        </a:p>
      </xdr:txBody>
    </xdr:sp>
    <xdr:clientData/>
  </xdr:twoCellAnchor>
  <xdr:twoCellAnchor>
    <xdr:from>
      <xdr:col>14</xdr:col>
      <xdr:colOff>0</xdr:colOff>
      <xdr:row>4</xdr:row>
      <xdr:rowOff>95250</xdr:rowOff>
    </xdr:from>
    <xdr:to>
      <xdr:col>16</xdr:col>
      <xdr:colOff>0</xdr:colOff>
      <xdr:row>7</xdr:row>
      <xdr:rowOff>66675</xdr:rowOff>
    </xdr:to>
    <xdr:sp macro="[0]!budget" textlink="">
      <xdr:nvSpPr>
        <xdr:cNvPr id="3" name="Rectangle: Rounded Corners 2"/>
        <xdr:cNvSpPr/>
      </xdr:nvSpPr>
      <xdr:spPr>
        <a:xfrm>
          <a:off x="13115925" y="733425"/>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Budget</a:t>
          </a:r>
        </a:p>
      </xdr:txBody>
    </xdr:sp>
    <xdr:clientData/>
  </xdr:twoCellAnchor>
  <xdr:twoCellAnchor>
    <xdr:from>
      <xdr:col>14</xdr:col>
      <xdr:colOff>0</xdr:colOff>
      <xdr:row>8</xdr:row>
      <xdr:rowOff>28575</xdr:rowOff>
    </xdr:from>
    <xdr:to>
      <xdr:col>16</xdr:col>
      <xdr:colOff>0</xdr:colOff>
      <xdr:row>10</xdr:row>
      <xdr:rowOff>142875</xdr:rowOff>
    </xdr:to>
    <xdr:sp macro="[0]!printa" textlink="">
      <xdr:nvSpPr>
        <xdr:cNvPr id="4" name="Rectangle: Rounded Corners 3"/>
        <xdr:cNvSpPr/>
      </xdr:nvSpPr>
      <xdr:spPr>
        <a:xfrm>
          <a:off x="13115925" y="1276350"/>
          <a:ext cx="1219200" cy="4286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Print</a:t>
          </a:r>
        </a:p>
      </xdr:txBody>
    </xdr:sp>
    <xdr:clientData/>
  </xdr:twoCellAnchor>
  <xdr:twoCellAnchor>
    <xdr:from>
      <xdr:col>14</xdr:col>
      <xdr:colOff>0</xdr:colOff>
      <xdr:row>11</xdr:row>
      <xdr:rowOff>95250</xdr:rowOff>
    </xdr:from>
    <xdr:to>
      <xdr:col>16</xdr:col>
      <xdr:colOff>0</xdr:colOff>
      <xdr:row>16</xdr:row>
      <xdr:rowOff>28575</xdr:rowOff>
    </xdr:to>
    <xdr:sp macro="[0]!PDF" textlink="">
      <xdr:nvSpPr>
        <xdr:cNvPr id="5" name="Rectangle: Rounded Corners 4"/>
        <xdr:cNvSpPr/>
      </xdr:nvSpPr>
      <xdr:spPr>
        <a:xfrm>
          <a:off x="13115925" y="2009775"/>
          <a:ext cx="1219200" cy="695325"/>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a:solidFill>
                <a:schemeClr val="bg1"/>
              </a:solidFill>
            </a:rPr>
            <a:t>PDF Workbook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y" refreshedDate="42593.749693865742" createdVersion="6" refreshedVersion="6" minRefreshableVersion="3" recordCount="61">
  <cacheSource type="worksheet">
    <worksheetSource name="tb_Consol"/>
  </cacheSource>
  <cacheFields count="7">
    <cacheField name="Category" numFmtId="0">
      <sharedItems containsBlank="1" count="21">
        <s v="Accommodation"/>
        <s v="Bills"/>
        <s v="Childcare"/>
        <s v="Debts"/>
        <s v="Education"/>
        <s v="Entertainment"/>
        <s v="Food"/>
        <s v="Gifts"/>
        <s v="Healthcare"/>
        <s v="Home"/>
        <s v="Insurance"/>
        <s v="Memberships"/>
        <s v="Miscellaneous"/>
        <s v="Travel"/>
        <s v="Income"/>
        <s v="One Off Income"/>
        <s v="One Off Expenses"/>
        <s v="Vehicle"/>
        <m/>
        <s v="Automobile" u="1"/>
        <s v="Car" u="1"/>
      </sharedItems>
    </cacheField>
    <cacheField name="Description" numFmtId="0">
      <sharedItems containsBlank="1" count="57">
        <s v="Mortgage / Rent / Board"/>
        <s v="Rates / Strata / Body Corporate Fees"/>
        <s v="Electricity"/>
        <s v="Gas"/>
        <s v="Internet"/>
        <s v="Pay TV"/>
        <s v="Telephone (Mobile phone)"/>
        <s v="Telephone (Landline)"/>
        <s v="Water"/>
        <s v="Child Support / Maintenance"/>
        <s v="Other (e.g. sport/music/presents)"/>
        <s v="School Fees / Expenses"/>
        <s v="Daycare Fees"/>
        <s v="Car Loan"/>
        <s v="Credit Card"/>
        <s v="Personal Loan"/>
        <s v="Store card"/>
        <s v="ATO"/>
        <s v="Fines"/>
        <s v="Legal / Prof fees"/>
        <s v="Other"/>
        <s v="Books"/>
        <s v="School Fees  "/>
        <s v="Uni Fees"/>
        <s v="Movies"/>
        <s v="Sport (attending)"/>
        <s v="Dining Out"/>
        <s v="Groceries"/>
        <s v="Birthday / Anniversary / Wedding etc."/>
        <s v="Dental"/>
        <s v="Eyesight"/>
        <s v="General health"/>
        <s v="Physician / Specialist"/>
        <s v="Prescriptions"/>
        <s v="Clothing"/>
        <s v="Furniture / Homewares"/>
        <s v="Auto"/>
        <s v="Funeral"/>
        <s v="Health"/>
        <s v="Home"/>
        <s v="Life"/>
        <s v="Pet"/>
        <s v="Gym"/>
        <s v="Professional Association"/>
        <s v="Other Expenses"/>
        <s v="Public Transport"/>
        <s v="Road Tolls"/>
        <s v="Income"/>
        <s v="One off Income"/>
        <s v="One off Expenses"/>
        <s v="Fuel"/>
        <s v="Maintenance"/>
        <s v="Parking"/>
        <s v="Registration"/>
        <m/>
        <s v="Tuition" u="1"/>
        <s v="Telephone (cell phone)" u="1"/>
      </sharedItems>
    </cacheField>
    <cacheField name="Weekly" numFmtId="43">
      <sharedItems containsString="0" containsBlank="1" containsNumber="1" minValue="0" maxValue="1099.9999999999998"/>
    </cacheField>
    <cacheField name="Fortnightly" numFmtId="43">
      <sharedItems containsString="0" containsBlank="1" containsNumber="1" minValue="0" maxValue="2199.9999999999995"/>
    </cacheField>
    <cacheField name="Monthly" numFmtId="43">
      <sharedItems containsString="0" containsBlank="1" containsNumber="1" minValue="0" maxValue="4766.6666666666661"/>
    </cacheField>
    <cacheField name="Annually" numFmtId="43">
      <sharedItems containsString="0" containsBlank="1" containsNumber="1" minValue="0" maxValue="57199.999999999993"/>
    </cacheField>
    <cacheField name="Type" numFmtId="0">
      <sharedItems containsBlank="1" count="3">
        <s v="Expense"/>
        <s v="Income"/>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1">
  <r>
    <x v="0"/>
    <x v="0"/>
    <n v="500"/>
    <n v="1000"/>
    <n v="2166.6666666666665"/>
    <n v="26000"/>
    <x v="0"/>
  </r>
  <r>
    <x v="0"/>
    <x v="1"/>
    <n v="0"/>
    <n v="0"/>
    <n v="0"/>
    <n v="0"/>
    <x v="0"/>
  </r>
  <r>
    <x v="1"/>
    <x v="2"/>
    <n v="13.846153846153847"/>
    <n v="27.692307692307693"/>
    <n v="60"/>
    <n v="720"/>
    <x v="0"/>
  </r>
  <r>
    <x v="1"/>
    <x v="3"/>
    <n v="20"/>
    <n v="40"/>
    <n v="86.666666666666671"/>
    <n v="1040"/>
    <x v="0"/>
  </r>
  <r>
    <x v="1"/>
    <x v="4"/>
    <n v="18.46153846153846"/>
    <n v="36.92307692307692"/>
    <n v="80"/>
    <n v="960"/>
    <x v="0"/>
  </r>
  <r>
    <x v="1"/>
    <x v="5"/>
    <n v="0"/>
    <n v="0"/>
    <n v="0"/>
    <n v="0"/>
    <x v="0"/>
  </r>
  <r>
    <x v="1"/>
    <x v="6"/>
    <n v="0"/>
    <n v="0"/>
    <n v="0"/>
    <n v="0"/>
    <x v="0"/>
  </r>
  <r>
    <x v="1"/>
    <x v="7"/>
    <n v="0"/>
    <n v="0"/>
    <n v="0"/>
    <n v="0"/>
    <x v="0"/>
  </r>
  <r>
    <x v="1"/>
    <x v="8"/>
    <n v="0"/>
    <n v="0"/>
    <n v="0"/>
    <n v="0"/>
    <x v="0"/>
  </r>
  <r>
    <x v="2"/>
    <x v="9"/>
    <n v="0"/>
    <n v="0"/>
    <n v="0"/>
    <n v="0"/>
    <x v="0"/>
  </r>
  <r>
    <x v="2"/>
    <x v="10"/>
    <n v="0"/>
    <n v="0"/>
    <n v="0"/>
    <n v="0"/>
    <x v="0"/>
  </r>
  <r>
    <x v="2"/>
    <x v="11"/>
    <n v="0"/>
    <n v="0"/>
    <n v="0"/>
    <n v="0"/>
    <x v="0"/>
  </r>
  <r>
    <x v="2"/>
    <x v="12"/>
    <n v="0"/>
    <n v="0"/>
    <n v="0"/>
    <n v="0"/>
    <x v="0"/>
  </r>
  <r>
    <x v="3"/>
    <x v="13"/>
    <n v="0"/>
    <n v="0"/>
    <n v="0"/>
    <n v="0"/>
    <x v="0"/>
  </r>
  <r>
    <x v="3"/>
    <x v="14"/>
    <n v="125"/>
    <n v="250"/>
    <n v="541.66666666666663"/>
    <n v="6500"/>
    <x v="0"/>
  </r>
  <r>
    <x v="3"/>
    <x v="15"/>
    <n v="0"/>
    <n v="0"/>
    <n v="0"/>
    <n v="0"/>
    <x v="0"/>
  </r>
  <r>
    <x v="3"/>
    <x v="16"/>
    <n v="0"/>
    <n v="0"/>
    <n v="0"/>
    <n v="0"/>
    <x v="0"/>
  </r>
  <r>
    <x v="3"/>
    <x v="17"/>
    <n v="0"/>
    <n v="0"/>
    <n v="0"/>
    <n v="0"/>
    <x v="0"/>
  </r>
  <r>
    <x v="3"/>
    <x v="18"/>
    <n v="0"/>
    <n v="0"/>
    <n v="0"/>
    <n v="0"/>
    <x v="0"/>
  </r>
  <r>
    <x v="3"/>
    <x v="19"/>
    <n v="0"/>
    <n v="0"/>
    <n v="0"/>
    <n v="0"/>
    <x v="0"/>
  </r>
  <r>
    <x v="3"/>
    <x v="20"/>
    <n v="0"/>
    <n v="0"/>
    <n v="0"/>
    <n v="0"/>
    <x v="0"/>
  </r>
  <r>
    <x v="4"/>
    <x v="21"/>
    <n v="0"/>
    <n v="0"/>
    <n v="0"/>
    <n v="0"/>
    <x v="0"/>
  </r>
  <r>
    <x v="4"/>
    <x v="22"/>
    <n v="0"/>
    <n v="0"/>
    <n v="0"/>
    <n v="0"/>
    <x v="0"/>
  </r>
  <r>
    <x v="4"/>
    <x v="23"/>
    <n v="0"/>
    <n v="0"/>
    <n v="0"/>
    <n v="0"/>
    <x v="0"/>
  </r>
  <r>
    <x v="5"/>
    <x v="24"/>
    <n v="0"/>
    <n v="0"/>
    <n v="0"/>
    <n v="0"/>
    <x v="0"/>
  </r>
  <r>
    <x v="5"/>
    <x v="20"/>
    <n v="0"/>
    <n v="0"/>
    <n v="0"/>
    <n v="0"/>
    <x v="0"/>
  </r>
  <r>
    <x v="5"/>
    <x v="25"/>
    <n v="0"/>
    <n v="0"/>
    <n v="0"/>
    <n v="0"/>
    <x v="0"/>
  </r>
  <r>
    <x v="6"/>
    <x v="26"/>
    <n v="0"/>
    <n v="0"/>
    <n v="0"/>
    <n v="0"/>
    <x v="0"/>
  </r>
  <r>
    <x v="6"/>
    <x v="27"/>
    <n v="80"/>
    <n v="160"/>
    <n v="346.66666666666669"/>
    <n v="4160"/>
    <x v="0"/>
  </r>
  <r>
    <x v="7"/>
    <x v="28"/>
    <n v="0"/>
    <n v="0"/>
    <n v="0"/>
    <n v="0"/>
    <x v="0"/>
  </r>
  <r>
    <x v="8"/>
    <x v="29"/>
    <n v="0"/>
    <n v="0"/>
    <n v="0"/>
    <n v="0"/>
    <x v="0"/>
  </r>
  <r>
    <x v="8"/>
    <x v="30"/>
    <n v="0"/>
    <n v="0"/>
    <n v="0"/>
    <n v="0"/>
    <x v="0"/>
  </r>
  <r>
    <x v="8"/>
    <x v="31"/>
    <n v="0"/>
    <n v="0"/>
    <n v="0"/>
    <n v="0"/>
    <x v="0"/>
  </r>
  <r>
    <x v="8"/>
    <x v="32"/>
    <n v="0"/>
    <n v="0"/>
    <n v="0"/>
    <n v="0"/>
    <x v="0"/>
  </r>
  <r>
    <x v="8"/>
    <x v="33"/>
    <n v="0"/>
    <n v="0"/>
    <n v="0"/>
    <n v="0"/>
    <x v="0"/>
  </r>
  <r>
    <x v="9"/>
    <x v="34"/>
    <n v="0"/>
    <n v="0"/>
    <n v="0"/>
    <n v="0"/>
    <x v="0"/>
  </r>
  <r>
    <x v="9"/>
    <x v="35"/>
    <n v="0"/>
    <n v="0"/>
    <n v="0"/>
    <n v="0"/>
    <x v="0"/>
  </r>
  <r>
    <x v="9"/>
    <x v="20"/>
    <n v="0"/>
    <n v="0"/>
    <n v="0"/>
    <n v="0"/>
    <x v="0"/>
  </r>
  <r>
    <x v="10"/>
    <x v="36"/>
    <n v="0"/>
    <n v="0"/>
    <n v="0"/>
    <n v="0"/>
    <x v="0"/>
  </r>
  <r>
    <x v="10"/>
    <x v="37"/>
    <n v="0"/>
    <n v="0"/>
    <n v="0"/>
    <n v="0"/>
    <x v="0"/>
  </r>
  <r>
    <x v="10"/>
    <x v="38"/>
    <n v="0"/>
    <n v="0"/>
    <n v="0"/>
    <n v="0"/>
    <x v="0"/>
  </r>
  <r>
    <x v="10"/>
    <x v="39"/>
    <n v="0"/>
    <n v="0"/>
    <n v="0"/>
    <n v="0"/>
    <x v="0"/>
  </r>
  <r>
    <x v="10"/>
    <x v="40"/>
    <n v="0"/>
    <n v="0"/>
    <n v="0"/>
    <n v="0"/>
    <x v="0"/>
  </r>
  <r>
    <x v="10"/>
    <x v="41"/>
    <n v="0"/>
    <n v="0"/>
    <n v="0"/>
    <n v="0"/>
    <x v="0"/>
  </r>
  <r>
    <x v="11"/>
    <x v="42"/>
    <n v="0"/>
    <n v="0"/>
    <n v="0"/>
    <n v="0"/>
    <x v="0"/>
  </r>
  <r>
    <x v="11"/>
    <x v="20"/>
    <n v="0"/>
    <n v="0"/>
    <n v="0"/>
    <n v="0"/>
    <x v="0"/>
  </r>
  <r>
    <x v="11"/>
    <x v="43"/>
    <n v="0"/>
    <n v="0"/>
    <n v="0"/>
    <n v="0"/>
    <x v="0"/>
  </r>
  <r>
    <x v="12"/>
    <x v="44"/>
    <n v="0"/>
    <n v="0"/>
    <n v="0"/>
    <n v="0"/>
    <x v="0"/>
  </r>
  <r>
    <x v="13"/>
    <x v="45"/>
    <n v="0"/>
    <n v="0"/>
    <n v="0"/>
    <n v="0"/>
    <x v="0"/>
  </r>
  <r>
    <x v="13"/>
    <x v="46"/>
    <n v="0"/>
    <n v="0"/>
    <n v="0"/>
    <n v="0"/>
    <x v="0"/>
  </r>
  <r>
    <x v="14"/>
    <x v="47"/>
    <n v="1099.9999999999998"/>
    <n v="2199.9999999999995"/>
    <n v="4766.6666666666661"/>
    <n v="57199.999999999993"/>
    <x v="1"/>
  </r>
  <r>
    <x v="15"/>
    <x v="48"/>
    <n v="48.07692307692308"/>
    <n v="96.15384615384616"/>
    <n v="208.33333333333334"/>
    <n v="2500"/>
    <x v="1"/>
  </r>
  <r>
    <x v="16"/>
    <x v="49"/>
    <n v="58.653846153846153"/>
    <n v="117.30769230769231"/>
    <n v="254.16666666666666"/>
    <n v="3050"/>
    <x v="0"/>
  </r>
  <r>
    <x v="17"/>
    <x v="50"/>
    <n v="0"/>
    <n v="0"/>
    <n v="0"/>
    <n v="0"/>
    <x v="0"/>
  </r>
  <r>
    <x v="17"/>
    <x v="51"/>
    <n v="0"/>
    <n v="0"/>
    <n v="0"/>
    <n v="0"/>
    <x v="0"/>
  </r>
  <r>
    <x v="17"/>
    <x v="52"/>
    <n v="0"/>
    <n v="0"/>
    <n v="0"/>
    <n v="0"/>
    <x v="0"/>
  </r>
  <r>
    <x v="17"/>
    <x v="53"/>
    <n v="0"/>
    <n v="0"/>
    <n v="0"/>
    <n v="0"/>
    <x v="0"/>
  </r>
  <r>
    <x v="18"/>
    <x v="54"/>
    <m/>
    <m/>
    <m/>
    <m/>
    <x v="2"/>
  </r>
  <r>
    <x v="18"/>
    <x v="54"/>
    <m/>
    <m/>
    <m/>
    <m/>
    <x v="2"/>
  </r>
  <r>
    <x v="18"/>
    <x v="54"/>
    <m/>
    <m/>
    <m/>
    <m/>
    <x v="2"/>
  </r>
  <r>
    <x v="18"/>
    <x v="54"/>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errorCaption="0" updatedVersion="6" minRefreshableVersion="3" itemPrintTitles="1" createdVersion="6" indent="0" outline="1" outlineData="1" multipleFieldFilters="0" chartFormat="6">
  <location ref="A64:C123" firstHeaderRow="1" firstDataRow="1" firstDataCol="2" rowPageCount="1" colPageCount="1"/>
  <pivotFields count="7">
    <pivotField axis="axisRow" outline="0" showAll="0" defaultSubtotal="0">
      <items count="21">
        <item x="0"/>
        <item m="1" x="19"/>
        <item x="1"/>
        <item x="2"/>
        <item x="3"/>
        <item x="4"/>
        <item x="5"/>
        <item x="6"/>
        <item x="7"/>
        <item x="8"/>
        <item x="9"/>
        <item x="14"/>
        <item x="10"/>
        <item x="11"/>
        <item x="12"/>
        <item x="16"/>
        <item x="15"/>
        <item x="13"/>
        <item m="1" x="20"/>
        <item x="17"/>
        <item x="18"/>
      </items>
    </pivotField>
    <pivotField axis="axisRow" showAll="0">
      <items count="58">
        <item x="36"/>
        <item x="28"/>
        <item x="21"/>
        <item x="13"/>
        <item x="9"/>
        <item x="34"/>
        <item x="14"/>
        <item x="29"/>
        <item x="26"/>
        <item x="2"/>
        <item x="30"/>
        <item x="35"/>
        <item x="3"/>
        <item x="31"/>
        <item x="27"/>
        <item x="42"/>
        <item x="38"/>
        <item x="39"/>
        <item x="47"/>
        <item x="4"/>
        <item x="40"/>
        <item x="51"/>
        <item x="0"/>
        <item x="24"/>
        <item x="49"/>
        <item x="48"/>
        <item x="20"/>
        <item x="10"/>
        <item x="44"/>
        <item x="52"/>
        <item x="5"/>
        <item x="15"/>
        <item x="32"/>
        <item x="33"/>
        <item x="43"/>
        <item x="45"/>
        <item x="1"/>
        <item x="53"/>
        <item x="46"/>
        <item x="11"/>
        <item x="25"/>
        <item m="1" x="56"/>
        <item x="7"/>
        <item m="1" x="55"/>
        <item x="8"/>
        <item x="50"/>
        <item x="23"/>
        <item x="6"/>
        <item x="12"/>
        <item x="16"/>
        <item x="17"/>
        <item x="18"/>
        <item x="19"/>
        <item x="22"/>
        <item x="37"/>
        <item x="41"/>
        <item x="54"/>
        <item t="default"/>
      </items>
    </pivotField>
    <pivotField numFmtId="43" showAll="0"/>
    <pivotField numFmtId="43" showAll="0"/>
    <pivotField dataField="1" numFmtId="43" showAll="0"/>
    <pivotField numFmtId="43" showAll="0"/>
    <pivotField axis="axisPage" showAll="0">
      <items count="4">
        <item x="0"/>
        <item x="1"/>
        <item x="2"/>
        <item t="default"/>
      </items>
    </pivotField>
  </pivotFields>
  <rowFields count="2">
    <field x="0"/>
    <field x="1"/>
  </rowFields>
  <rowItems count="59">
    <i>
      <x/>
      <x v="22"/>
    </i>
    <i r="1">
      <x v="36"/>
    </i>
    <i>
      <x v="2"/>
      <x v="9"/>
    </i>
    <i r="1">
      <x v="12"/>
    </i>
    <i r="1">
      <x v="19"/>
    </i>
    <i r="1">
      <x v="30"/>
    </i>
    <i r="1">
      <x v="42"/>
    </i>
    <i r="1">
      <x v="44"/>
    </i>
    <i r="1">
      <x v="47"/>
    </i>
    <i>
      <x v="3"/>
      <x v="4"/>
    </i>
    <i r="1">
      <x v="27"/>
    </i>
    <i r="1">
      <x v="39"/>
    </i>
    <i r="1">
      <x v="48"/>
    </i>
    <i>
      <x v="4"/>
      <x v="3"/>
    </i>
    <i r="1">
      <x v="6"/>
    </i>
    <i r="1">
      <x v="26"/>
    </i>
    <i r="1">
      <x v="31"/>
    </i>
    <i r="1">
      <x v="49"/>
    </i>
    <i r="1">
      <x v="50"/>
    </i>
    <i r="1">
      <x v="51"/>
    </i>
    <i r="1">
      <x v="52"/>
    </i>
    <i>
      <x v="5"/>
      <x v="2"/>
    </i>
    <i r="1">
      <x v="46"/>
    </i>
    <i r="1">
      <x v="53"/>
    </i>
    <i>
      <x v="6"/>
      <x v="23"/>
    </i>
    <i r="1">
      <x v="26"/>
    </i>
    <i r="1">
      <x v="40"/>
    </i>
    <i>
      <x v="7"/>
      <x v="8"/>
    </i>
    <i r="1">
      <x v="14"/>
    </i>
    <i>
      <x v="8"/>
      <x v="1"/>
    </i>
    <i>
      <x v="9"/>
      <x v="7"/>
    </i>
    <i r="1">
      <x v="10"/>
    </i>
    <i r="1">
      <x v="13"/>
    </i>
    <i r="1">
      <x v="32"/>
    </i>
    <i r="1">
      <x v="33"/>
    </i>
    <i>
      <x v="10"/>
      <x v="5"/>
    </i>
    <i r="1">
      <x v="11"/>
    </i>
    <i r="1">
      <x v="26"/>
    </i>
    <i>
      <x v="11"/>
      <x v="18"/>
    </i>
    <i>
      <x v="12"/>
      <x/>
    </i>
    <i r="1">
      <x v="16"/>
    </i>
    <i r="1">
      <x v="17"/>
    </i>
    <i r="1">
      <x v="20"/>
    </i>
    <i r="1">
      <x v="54"/>
    </i>
    <i r="1">
      <x v="55"/>
    </i>
    <i>
      <x v="13"/>
      <x v="15"/>
    </i>
    <i r="1">
      <x v="26"/>
    </i>
    <i r="1">
      <x v="34"/>
    </i>
    <i>
      <x v="14"/>
      <x v="28"/>
    </i>
    <i>
      <x v="15"/>
      <x v="24"/>
    </i>
    <i>
      <x v="16"/>
      <x v="25"/>
    </i>
    <i>
      <x v="17"/>
      <x v="35"/>
    </i>
    <i r="1">
      <x v="38"/>
    </i>
    <i>
      <x v="19"/>
      <x v="21"/>
    </i>
    <i r="1">
      <x v="29"/>
    </i>
    <i r="1">
      <x v="37"/>
    </i>
    <i r="1">
      <x v="45"/>
    </i>
    <i>
      <x v="20"/>
      <x v="56"/>
    </i>
    <i t="grand">
      <x/>
    </i>
  </rowItems>
  <colItems count="1">
    <i/>
  </colItems>
  <pageFields count="1">
    <pageField fld="6" hier="-1"/>
  </pageFields>
  <dataFields count="1">
    <dataField name="Sum of Monthly" fld="4" baseField="0" baseItem="0"/>
  </dataFields>
  <chartFormats count="60">
    <chartFormat chart="5" format="1" series="1">
      <pivotArea type="data" outline="0" fieldPosition="0">
        <references count="1">
          <reference field="4294967294" count="1" selected="0">
            <x v="0"/>
          </reference>
        </references>
      </pivotArea>
    </chartFormat>
    <chartFormat chart="5" format="2">
      <pivotArea type="data" outline="0" fieldPosition="0">
        <references count="3">
          <reference field="4294967294" count="1" selected="0">
            <x v="0"/>
          </reference>
          <reference field="0" count="1" selected="0">
            <x v="0"/>
          </reference>
          <reference field="1" count="1" selected="0">
            <x v="22"/>
          </reference>
        </references>
      </pivotArea>
    </chartFormat>
    <chartFormat chart="5" format="3">
      <pivotArea type="data" outline="0" fieldPosition="0">
        <references count="3">
          <reference field="4294967294" count="1" selected="0">
            <x v="0"/>
          </reference>
          <reference field="0" count="1" selected="0">
            <x v="1"/>
          </reference>
          <reference field="1" count="1" selected="0">
            <x v="12"/>
          </reference>
        </references>
      </pivotArea>
    </chartFormat>
    <chartFormat chart="5" format="4">
      <pivotArea type="data" outline="0" fieldPosition="0">
        <references count="3">
          <reference field="4294967294" count="1" selected="0">
            <x v="0"/>
          </reference>
          <reference field="0" count="1" selected="0">
            <x v="2"/>
          </reference>
          <reference field="1" count="1" selected="0">
            <x v="9"/>
          </reference>
        </references>
      </pivotArea>
    </chartFormat>
    <chartFormat chart="5" format="5">
      <pivotArea type="data" outline="0" fieldPosition="0">
        <references count="3">
          <reference field="4294967294" count="1" selected="0">
            <x v="0"/>
          </reference>
          <reference field="0" count="1" selected="0">
            <x v="2"/>
          </reference>
          <reference field="1" count="1" selected="0">
            <x v="12"/>
          </reference>
        </references>
      </pivotArea>
    </chartFormat>
    <chartFormat chart="5" format="6">
      <pivotArea type="data" outline="0" fieldPosition="0">
        <references count="3">
          <reference field="4294967294" count="1" selected="0">
            <x v="0"/>
          </reference>
          <reference field="0" count="1" selected="0">
            <x v="2"/>
          </reference>
          <reference field="1" count="1" selected="0">
            <x v="19"/>
          </reference>
        </references>
      </pivotArea>
    </chartFormat>
    <chartFormat chart="5" format="7">
      <pivotArea type="data" outline="0" fieldPosition="0">
        <references count="3">
          <reference field="4294967294" count="1" selected="0">
            <x v="0"/>
          </reference>
          <reference field="0" count="1" selected="0">
            <x v="4"/>
          </reference>
          <reference field="1" count="1" selected="0">
            <x v="6"/>
          </reference>
        </references>
      </pivotArea>
    </chartFormat>
    <chartFormat chart="5" format="8">
      <pivotArea type="data" outline="0" fieldPosition="0">
        <references count="3">
          <reference field="4294967294" count="1" selected="0">
            <x v="0"/>
          </reference>
          <reference field="0" count="1" selected="0">
            <x v="7"/>
          </reference>
          <reference field="1" count="1" selected="0">
            <x v="14"/>
          </reference>
        </references>
      </pivotArea>
    </chartFormat>
    <chartFormat chart="5" format="9">
      <pivotArea type="data" outline="0" fieldPosition="0">
        <references count="3">
          <reference field="4294967294" count="1" selected="0">
            <x v="0"/>
          </reference>
          <reference field="0" count="1" selected="0">
            <x v="11"/>
          </reference>
          <reference field="1" count="1" selected="0">
            <x v="18"/>
          </reference>
        </references>
      </pivotArea>
    </chartFormat>
    <chartFormat chart="5" format="10">
      <pivotArea type="data" outline="0" fieldPosition="0">
        <references count="3">
          <reference field="4294967294" count="1" selected="0">
            <x v="0"/>
          </reference>
          <reference field="0" count="1" selected="0">
            <x v="15"/>
          </reference>
          <reference field="1" count="1" selected="0">
            <x v="24"/>
          </reference>
        </references>
      </pivotArea>
    </chartFormat>
    <chartFormat chart="5" format="11">
      <pivotArea type="data" outline="0" fieldPosition="0">
        <references count="3">
          <reference field="4294967294" count="1" selected="0">
            <x v="0"/>
          </reference>
          <reference field="0" count="1" selected="0">
            <x v="16"/>
          </reference>
          <reference field="1" count="1" selected="0">
            <x v="25"/>
          </reference>
        </references>
      </pivotArea>
    </chartFormat>
    <chartFormat chart="5" format="12">
      <pivotArea type="data" outline="0" fieldPosition="0">
        <references count="3">
          <reference field="4294967294" count="1" selected="0">
            <x v="0"/>
          </reference>
          <reference field="0" count="1" selected="0">
            <x v="0"/>
          </reference>
          <reference field="1" count="1" selected="0">
            <x v="36"/>
          </reference>
        </references>
      </pivotArea>
    </chartFormat>
    <chartFormat chart="5" format="13">
      <pivotArea type="data" outline="0" fieldPosition="0">
        <references count="3">
          <reference field="4294967294" count="1" selected="0">
            <x v="0"/>
          </reference>
          <reference field="0" count="1" selected="0">
            <x v="2"/>
          </reference>
          <reference field="1" count="1" selected="0">
            <x v="30"/>
          </reference>
        </references>
      </pivotArea>
    </chartFormat>
    <chartFormat chart="5" format="14">
      <pivotArea type="data" outline="0" fieldPosition="0">
        <references count="3">
          <reference field="4294967294" count="1" selected="0">
            <x v="0"/>
          </reference>
          <reference field="0" count="1" selected="0">
            <x v="2"/>
          </reference>
          <reference field="1" count="1" selected="0">
            <x v="42"/>
          </reference>
        </references>
      </pivotArea>
    </chartFormat>
    <chartFormat chart="5" format="15">
      <pivotArea type="data" outline="0" fieldPosition="0">
        <references count="3">
          <reference field="4294967294" count="1" selected="0">
            <x v="0"/>
          </reference>
          <reference field="0" count="1" selected="0">
            <x v="2"/>
          </reference>
          <reference field="1" count="1" selected="0">
            <x v="44"/>
          </reference>
        </references>
      </pivotArea>
    </chartFormat>
    <chartFormat chart="5" format="16">
      <pivotArea type="data" outline="0" fieldPosition="0">
        <references count="3">
          <reference field="4294967294" count="1" selected="0">
            <x v="0"/>
          </reference>
          <reference field="0" count="1" selected="0">
            <x v="2"/>
          </reference>
          <reference field="1" count="1" selected="0">
            <x v="47"/>
          </reference>
        </references>
      </pivotArea>
    </chartFormat>
    <chartFormat chart="5" format="17">
      <pivotArea type="data" outline="0" fieldPosition="0">
        <references count="3">
          <reference field="4294967294" count="1" selected="0">
            <x v="0"/>
          </reference>
          <reference field="0" count="1" selected="0">
            <x v="3"/>
          </reference>
          <reference field="1" count="1" selected="0">
            <x v="4"/>
          </reference>
        </references>
      </pivotArea>
    </chartFormat>
    <chartFormat chart="5" format="18">
      <pivotArea type="data" outline="0" fieldPosition="0">
        <references count="3">
          <reference field="4294967294" count="1" selected="0">
            <x v="0"/>
          </reference>
          <reference field="0" count="1" selected="0">
            <x v="3"/>
          </reference>
          <reference field="1" count="1" selected="0">
            <x v="27"/>
          </reference>
        </references>
      </pivotArea>
    </chartFormat>
    <chartFormat chart="5" format="19">
      <pivotArea type="data" outline="0" fieldPosition="0">
        <references count="3">
          <reference field="4294967294" count="1" selected="0">
            <x v="0"/>
          </reference>
          <reference field="0" count="1" selected="0">
            <x v="3"/>
          </reference>
          <reference field="1" count="1" selected="0">
            <x v="39"/>
          </reference>
        </references>
      </pivotArea>
    </chartFormat>
    <chartFormat chart="5" format="20">
      <pivotArea type="data" outline="0" fieldPosition="0">
        <references count="3">
          <reference field="4294967294" count="1" selected="0">
            <x v="0"/>
          </reference>
          <reference field="0" count="1" selected="0">
            <x v="3"/>
          </reference>
          <reference field="1" count="1" selected="0">
            <x v="48"/>
          </reference>
        </references>
      </pivotArea>
    </chartFormat>
    <chartFormat chart="5" format="21">
      <pivotArea type="data" outline="0" fieldPosition="0">
        <references count="3">
          <reference field="4294967294" count="1" selected="0">
            <x v="0"/>
          </reference>
          <reference field="0" count="1" selected="0">
            <x v="4"/>
          </reference>
          <reference field="1" count="1" selected="0">
            <x v="3"/>
          </reference>
        </references>
      </pivotArea>
    </chartFormat>
    <chartFormat chart="5" format="22">
      <pivotArea type="data" outline="0" fieldPosition="0">
        <references count="3">
          <reference field="4294967294" count="1" selected="0">
            <x v="0"/>
          </reference>
          <reference field="0" count="1" selected="0">
            <x v="4"/>
          </reference>
          <reference field="1" count="1" selected="0">
            <x v="26"/>
          </reference>
        </references>
      </pivotArea>
    </chartFormat>
    <chartFormat chart="5" format="23">
      <pivotArea type="data" outline="0" fieldPosition="0">
        <references count="3">
          <reference field="4294967294" count="1" selected="0">
            <x v="0"/>
          </reference>
          <reference field="0" count="1" selected="0">
            <x v="4"/>
          </reference>
          <reference field="1" count="1" selected="0">
            <x v="31"/>
          </reference>
        </references>
      </pivotArea>
    </chartFormat>
    <chartFormat chart="5" format="24">
      <pivotArea type="data" outline="0" fieldPosition="0">
        <references count="3">
          <reference field="4294967294" count="1" selected="0">
            <x v="0"/>
          </reference>
          <reference field="0" count="1" selected="0">
            <x v="4"/>
          </reference>
          <reference field="1" count="1" selected="0">
            <x v="49"/>
          </reference>
        </references>
      </pivotArea>
    </chartFormat>
    <chartFormat chart="5" format="25">
      <pivotArea type="data" outline="0" fieldPosition="0">
        <references count="3">
          <reference field="4294967294" count="1" selected="0">
            <x v="0"/>
          </reference>
          <reference field="0" count="1" selected="0">
            <x v="4"/>
          </reference>
          <reference field="1" count="1" selected="0">
            <x v="50"/>
          </reference>
        </references>
      </pivotArea>
    </chartFormat>
    <chartFormat chart="5" format="26">
      <pivotArea type="data" outline="0" fieldPosition="0">
        <references count="3">
          <reference field="4294967294" count="1" selected="0">
            <x v="0"/>
          </reference>
          <reference field="0" count="1" selected="0">
            <x v="4"/>
          </reference>
          <reference field="1" count="1" selected="0">
            <x v="51"/>
          </reference>
        </references>
      </pivotArea>
    </chartFormat>
    <chartFormat chart="5" format="27">
      <pivotArea type="data" outline="0" fieldPosition="0">
        <references count="3">
          <reference field="4294967294" count="1" selected="0">
            <x v="0"/>
          </reference>
          <reference field="0" count="1" selected="0">
            <x v="4"/>
          </reference>
          <reference field="1" count="1" selected="0">
            <x v="52"/>
          </reference>
        </references>
      </pivotArea>
    </chartFormat>
    <chartFormat chart="5" format="28">
      <pivotArea type="data" outline="0" fieldPosition="0">
        <references count="3">
          <reference field="4294967294" count="1" selected="0">
            <x v="0"/>
          </reference>
          <reference field="0" count="1" selected="0">
            <x v="5"/>
          </reference>
          <reference field="1" count="1" selected="0">
            <x v="2"/>
          </reference>
        </references>
      </pivotArea>
    </chartFormat>
    <chartFormat chart="5" format="29">
      <pivotArea type="data" outline="0" fieldPosition="0">
        <references count="3">
          <reference field="4294967294" count="1" selected="0">
            <x v="0"/>
          </reference>
          <reference field="0" count="1" selected="0">
            <x v="5"/>
          </reference>
          <reference field="1" count="1" selected="0">
            <x v="46"/>
          </reference>
        </references>
      </pivotArea>
    </chartFormat>
    <chartFormat chart="5" format="30">
      <pivotArea type="data" outline="0" fieldPosition="0">
        <references count="3">
          <reference field="4294967294" count="1" selected="0">
            <x v="0"/>
          </reference>
          <reference field="0" count="1" selected="0">
            <x v="5"/>
          </reference>
          <reference field="1" count="1" selected="0">
            <x v="53"/>
          </reference>
        </references>
      </pivotArea>
    </chartFormat>
    <chartFormat chart="5" format="31">
      <pivotArea type="data" outline="0" fieldPosition="0">
        <references count="3">
          <reference field="4294967294" count="1" selected="0">
            <x v="0"/>
          </reference>
          <reference field="0" count="1" selected="0">
            <x v="6"/>
          </reference>
          <reference field="1" count="1" selected="0">
            <x v="23"/>
          </reference>
        </references>
      </pivotArea>
    </chartFormat>
    <chartFormat chart="5" format="32">
      <pivotArea type="data" outline="0" fieldPosition="0">
        <references count="3">
          <reference field="4294967294" count="1" selected="0">
            <x v="0"/>
          </reference>
          <reference field="0" count="1" selected="0">
            <x v="6"/>
          </reference>
          <reference field="1" count="1" selected="0">
            <x v="26"/>
          </reference>
        </references>
      </pivotArea>
    </chartFormat>
    <chartFormat chart="5" format="33">
      <pivotArea type="data" outline="0" fieldPosition="0">
        <references count="3">
          <reference field="4294967294" count="1" selected="0">
            <x v="0"/>
          </reference>
          <reference field="0" count="1" selected="0">
            <x v="6"/>
          </reference>
          <reference field="1" count="1" selected="0">
            <x v="40"/>
          </reference>
        </references>
      </pivotArea>
    </chartFormat>
    <chartFormat chart="5" format="34">
      <pivotArea type="data" outline="0" fieldPosition="0">
        <references count="3">
          <reference field="4294967294" count="1" selected="0">
            <x v="0"/>
          </reference>
          <reference field="0" count="1" selected="0">
            <x v="7"/>
          </reference>
          <reference field="1" count="1" selected="0">
            <x v="8"/>
          </reference>
        </references>
      </pivotArea>
    </chartFormat>
    <chartFormat chart="5" format="35">
      <pivotArea type="data" outline="0" fieldPosition="0">
        <references count="3">
          <reference field="4294967294" count="1" selected="0">
            <x v="0"/>
          </reference>
          <reference field="0" count="1" selected="0">
            <x v="8"/>
          </reference>
          <reference field="1" count="1" selected="0">
            <x v="1"/>
          </reference>
        </references>
      </pivotArea>
    </chartFormat>
    <chartFormat chart="5" format="36">
      <pivotArea type="data" outline="0" fieldPosition="0">
        <references count="3">
          <reference field="4294967294" count="1" selected="0">
            <x v="0"/>
          </reference>
          <reference field="0" count="1" selected="0">
            <x v="9"/>
          </reference>
          <reference field="1" count="1" selected="0">
            <x v="7"/>
          </reference>
        </references>
      </pivotArea>
    </chartFormat>
    <chartFormat chart="5" format="37">
      <pivotArea type="data" outline="0" fieldPosition="0">
        <references count="3">
          <reference field="4294967294" count="1" selected="0">
            <x v="0"/>
          </reference>
          <reference field="0" count="1" selected="0">
            <x v="9"/>
          </reference>
          <reference field="1" count="1" selected="0">
            <x v="10"/>
          </reference>
        </references>
      </pivotArea>
    </chartFormat>
    <chartFormat chart="5" format="38">
      <pivotArea type="data" outline="0" fieldPosition="0">
        <references count="3">
          <reference field="4294967294" count="1" selected="0">
            <x v="0"/>
          </reference>
          <reference field="0" count="1" selected="0">
            <x v="9"/>
          </reference>
          <reference field="1" count="1" selected="0">
            <x v="13"/>
          </reference>
        </references>
      </pivotArea>
    </chartFormat>
    <chartFormat chart="5" format="39">
      <pivotArea type="data" outline="0" fieldPosition="0">
        <references count="3">
          <reference field="4294967294" count="1" selected="0">
            <x v="0"/>
          </reference>
          <reference field="0" count="1" selected="0">
            <x v="9"/>
          </reference>
          <reference field="1" count="1" selected="0">
            <x v="32"/>
          </reference>
        </references>
      </pivotArea>
    </chartFormat>
    <chartFormat chart="5" format="40">
      <pivotArea type="data" outline="0" fieldPosition="0">
        <references count="3">
          <reference field="4294967294" count="1" selected="0">
            <x v="0"/>
          </reference>
          <reference field="0" count="1" selected="0">
            <x v="9"/>
          </reference>
          <reference field="1" count="1" selected="0">
            <x v="33"/>
          </reference>
        </references>
      </pivotArea>
    </chartFormat>
    <chartFormat chart="5" format="41">
      <pivotArea type="data" outline="0" fieldPosition="0">
        <references count="3">
          <reference field="4294967294" count="1" selected="0">
            <x v="0"/>
          </reference>
          <reference field="0" count="1" selected="0">
            <x v="10"/>
          </reference>
          <reference field="1" count="1" selected="0">
            <x v="5"/>
          </reference>
        </references>
      </pivotArea>
    </chartFormat>
    <chartFormat chart="5" format="42">
      <pivotArea type="data" outline="0" fieldPosition="0">
        <references count="3">
          <reference field="4294967294" count="1" selected="0">
            <x v="0"/>
          </reference>
          <reference field="0" count="1" selected="0">
            <x v="10"/>
          </reference>
          <reference field="1" count="1" selected="0">
            <x v="11"/>
          </reference>
        </references>
      </pivotArea>
    </chartFormat>
    <chartFormat chart="5" format="43">
      <pivotArea type="data" outline="0" fieldPosition="0">
        <references count="3">
          <reference field="4294967294" count="1" selected="0">
            <x v="0"/>
          </reference>
          <reference field="0" count="1" selected="0">
            <x v="10"/>
          </reference>
          <reference field="1" count="1" selected="0">
            <x v="26"/>
          </reference>
        </references>
      </pivotArea>
    </chartFormat>
    <chartFormat chart="5" format="44">
      <pivotArea type="data" outline="0" fieldPosition="0">
        <references count="3">
          <reference field="4294967294" count="1" selected="0">
            <x v="0"/>
          </reference>
          <reference field="0" count="1" selected="0">
            <x v="12"/>
          </reference>
          <reference field="1" count="1" selected="0">
            <x v="0"/>
          </reference>
        </references>
      </pivotArea>
    </chartFormat>
    <chartFormat chart="5" format="45">
      <pivotArea type="data" outline="0" fieldPosition="0">
        <references count="3">
          <reference field="4294967294" count="1" selected="0">
            <x v="0"/>
          </reference>
          <reference field="0" count="1" selected="0">
            <x v="12"/>
          </reference>
          <reference field="1" count="1" selected="0">
            <x v="16"/>
          </reference>
        </references>
      </pivotArea>
    </chartFormat>
    <chartFormat chart="5" format="46">
      <pivotArea type="data" outline="0" fieldPosition="0">
        <references count="3">
          <reference field="4294967294" count="1" selected="0">
            <x v="0"/>
          </reference>
          <reference field="0" count="1" selected="0">
            <x v="12"/>
          </reference>
          <reference field="1" count="1" selected="0">
            <x v="17"/>
          </reference>
        </references>
      </pivotArea>
    </chartFormat>
    <chartFormat chart="5" format="47">
      <pivotArea type="data" outline="0" fieldPosition="0">
        <references count="3">
          <reference field="4294967294" count="1" selected="0">
            <x v="0"/>
          </reference>
          <reference field="0" count="1" selected="0">
            <x v="12"/>
          </reference>
          <reference field="1" count="1" selected="0">
            <x v="20"/>
          </reference>
        </references>
      </pivotArea>
    </chartFormat>
    <chartFormat chart="5" format="48">
      <pivotArea type="data" outline="0" fieldPosition="0">
        <references count="3">
          <reference field="4294967294" count="1" selected="0">
            <x v="0"/>
          </reference>
          <reference field="0" count="1" selected="0">
            <x v="12"/>
          </reference>
          <reference field="1" count="1" selected="0">
            <x v="54"/>
          </reference>
        </references>
      </pivotArea>
    </chartFormat>
    <chartFormat chart="5" format="49">
      <pivotArea type="data" outline="0" fieldPosition="0">
        <references count="3">
          <reference field="4294967294" count="1" selected="0">
            <x v="0"/>
          </reference>
          <reference field="0" count="1" selected="0">
            <x v="12"/>
          </reference>
          <reference field="1" count="1" selected="0">
            <x v="55"/>
          </reference>
        </references>
      </pivotArea>
    </chartFormat>
    <chartFormat chart="5" format="50">
      <pivotArea type="data" outline="0" fieldPosition="0">
        <references count="3">
          <reference field="4294967294" count="1" selected="0">
            <x v="0"/>
          </reference>
          <reference field="0" count="1" selected="0">
            <x v="13"/>
          </reference>
          <reference field="1" count="1" selected="0">
            <x v="15"/>
          </reference>
        </references>
      </pivotArea>
    </chartFormat>
    <chartFormat chart="5" format="51">
      <pivotArea type="data" outline="0" fieldPosition="0">
        <references count="3">
          <reference field="4294967294" count="1" selected="0">
            <x v="0"/>
          </reference>
          <reference field="0" count="1" selected="0">
            <x v="13"/>
          </reference>
          <reference field="1" count="1" selected="0">
            <x v="26"/>
          </reference>
        </references>
      </pivotArea>
    </chartFormat>
    <chartFormat chart="5" format="52">
      <pivotArea type="data" outline="0" fieldPosition="0">
        <references count="3">
          <reference field="4294967294" count="1" selected="0">
            <x v="0"/>
          </reference>
          <reference field="0" count="1" selected="0">
            <x v="13"/>
          </reference>
          <reference field="1" count="1" selected="0">
            <x v="34"/>
          </reference>
        </references>
      </pivotArea>
    </chartFormat>
    <chartFormat chart="5" format="53">
      <pivotArea type="data" outline="0" fieldPosition="0">
        <references count="3">
          <reference field="4294967294" count="1" selected="0">
            <x v="0"/>
          </reference>
          <reference field="0" count="1" selected="0">
            <x v="14"/>
          </reference>
          <reference field="1" count="1" selected="0">
            <x v="28"/>
          </reference>
        </references>
      </pivotArea>
    </chartFormat>
    <chartFormat chart="5" format="54">
      <pivotArea type="data" outline="0" fieldPosition="0">
        <references count="3">
          <reference field="4294967294" count="1" selected="0">
            <x v="0"/>
          </reference>
          <reference field="0" count="1" selected="0">
            <x v="17"/>
          </reference>
          <reference field="1" count="1" selected="0">
            <x v="35"/>
          </reference>
        </references>
      </pivotArea>
    </chartFormat>
    <chartFormat chart="5" format="55">
      <pivotArea type="data" outline="0" fieldPosition="0">
        <references count="3">
          <reference field="4294967294" count="1" selected="0">
            <x v="0"/>
          </reference>
          <reference field="0" count="1" selected="0">
            <x v="17"/>
          </reference>
          <reference field="1" count="1" selected="0">
            <x v="38"/>
          </reference>
        </references>
      </pivotArea>
    </chartFormat>
    <chartFormat chart="5" format="56">
      <pivotArea type="data" outline="0" fieldPosition="0">
        <references count="3">
          <reference field="4294967294" count="1" selected="0">
            <x v="0"/>
          </reference>
          <reference field="0" count="1" selected="0">
            <x v="19"/>
          </reference>
          <reference field="1" count="1" selected="0">
            <x v="21"/>
          </reference>
        </references>
      </pivotArea>
    </chartFormat>
    <chartFormat chart="5" format="57">
      <pivotArea type="data" outline="0" fieldPosition="0">
        <references count="3">
          <reference field="4294967294" count="1" selected="0">
            <x v="0"/>
          </reference>
          <reference field="0" count="1" selected="0">
            <x v="19"/>
          </reference>
          <reference field="1" count="1" selected="0">
            <x v="29"/>
          </reference>
        </references>
      </pivotArea>
    </chartFormat>
    <chartFormat chart="5" format="58">
      <pivotArea type="data" outline="0" fieldPosition="0">
        <references count="3">
          <reference field="4294967294" count="1" selected="0">
            <x v="0"/>
          </reference>
          <reference field="0" count="1" selected="0">
            <x v="19"/>
          </reference>
          <reference field="1" count="1" selected="0">
            <x v="37"/>
          </reference>
        </references>
      </pivotArea>
    </chartFormat>
    <chartFormat chart="5" format="59">
      <pivotArea type="data" outline="0" fieldPosition="0">
        <references count="3">
          <reference field="4294967294" count="1" selected="0">
            <x v="0"/>
          </reference>
          <reference field="0" count="1" selected="0">
            <x v="19"/>
          </reference>
          <reference field="1" count="1" selected="0">
            <x v="45"/>
          </reference>
        </references>
      </pivotArea>
    </chartFormat>
    <chartFormat chart="5" format="60">
      <pivotArea type="data" outline="0" fieldPosition="0">
        <references count="3">
          <reference field="4294967294" count="1" selected="0">
            <x v="0"/>
          </reference>
          <reference field="0" count="1" selected="0">
            <x v="20"/>
          </reference>
          <reference field="1" count="1" selected="0">
            <x v="5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ype">
  <location ref="A3:F24" firstHeaderRow="0" firstDataRow="1" firstDataCol="2"/>
  <pivotFields count="7">
    <pivotField axis="axisRow" showAll="0" sortType="ascending">
      <items count="22">
        <item x="0"/>
        <item m="1" x="19"/>
        <item x="1"/>
        <item m="1" x="20"/>
        <item x="2"/>
        <item x="3"/>
        <item x="4"/>
        <item x="5"/>
        <item x="6"/>
        <item x="7"/>
        <item x="8"/>
        <item x="9"/>
        <item x="14"/>
        <item x="10"/>
        <item x="11"/>
        <item x="12"/>
        <item x="16"/>
        <item x="15"/>
        <item x="13"/>
        <item x="17"/>
        <item x="18"/>
        <item t="default"/>
      </items>
    </pivotField>
    <pivotField showAll="0"/>
    <pivotField dataField="1" numFmtId="43" showAll="0"/>
    <pivotField dataField="1" numFmtId="43" showAll="0"/>
    <pivotField dataField="1" numFmtId="43" showAll="0"/>
    <pivotField dataField="1" numFmtId="43" showAll="0"/>
    <pivotField axis="axisRow" outline="0" showAll="0">
      <items count="4">
        <item x="0"/>
        <item x="1"/>
        <item h="1" x="2"/>
        <item t="default"/>
      </items>
    </pivotField>
  </pivotFields>
  <rowFields count="2">
    <field x="6"/>
    <field x="0"/>
  </rowFields>
  <rowItems count="21">
    <i>
      <x/>
      <x/>
    </i>
    <i r="1">
      <x v="2"/>
    </i>
    <i r="1">
      <x v="4"/>
    </i>
    <i r="1">
      <x v="5"/>
    </i>
    <i r="1">
      <x v="6"/>
    </i>
    <i r="1">
      <x v="7"/>
    </i>
    <i r="1">
      <x v="8"/>
    </i>
    <i r="1">
      <x v="9"/>
    </i>
    <i r="1">
      <x v="10"/>
    </i>
    <i r="1">
      <x v="11"/>
    </i>
    <i r="1">
      <x v="13"/>
    </i>
    <i r="1">
      <x v="14"/>
    </i>
    <i r="1">
      <x v="15"/>
    </i>
    <i r="1">
      <x v="16"/>
    </i>
    <i r="1">
      <x v="18"/>
    </i>
    <i r="1">
      <x v="19"/>
    </i>
    <i t="default">
      <x/>
    </i>
    <i>
      <x v="1"/>
      <x v="12"/>
    </i>
    <i r="1">
      <x v="17"/>
    </i>
    <i t="default">
      <x v="1"/>
    </i>
    <i t="grand">
      <x/>
    </i>
  </rowItems>
  <colFields count="1">
    <field x="-2"/>
  </colFields>
  <colItems count="4">
    <i>
      <x/>
    </i>
    <i i="1">
      <x v="1"/>
    </i>
    <i i="2">
      <x v="2"/>
    </i>
    <i i="3">
      <x v="3"/>
    </i>
  </colItems>
  <dataFields count="4">
    <dataField name="Weekly $" fld="2" baseField="0" baseItem="0"/>
    <dataField name="Fortnightly $" fld="3" baseField="0" baseItem="0"/>
    <dataField name="Monthly $" fld="4" baseField="0" baseItem="0" numFmtId="165"/>
    <dataField name="Annually $" fld="5" baseField="0" baseItem="0"/>
  </dataFields>
  <formats count="37">
    <format dxfId="41">
      <pivotArea outline="0" collapsedLevelsAreSubtotals="1" fieldPosition="0"/>
    </format>
    <format dxfId="40">
      <pivotArea outline="0" collapsedLevelsAreSubtotals="1" fieldPosition="0"/>
    </format>
    <format dxfId="39">
      <pivotArea outline="0" collapsedLevelsAreSubtotals="1" fieldPosition="0"/>
    </format>
    <format dxfId="38">
      <pivotArea field="6" type="button" dataOnly="0" labelOnly="1" outline="0" axis="axisRow" fieldPosition="0"/>
    </format>
    <format dxfId="37">
      <pivotArea field="0" type="button" dataOnly="0" labelOnly="1" outline="0" axis="axisRow" fieldPosition="1"/>
    </format>
    <format dxfId="36">
      <pivotArea dataOnly="0" labelOnly="1" outline="0" fieldPosition="0">
        <references count="1">
          <reference field="4294967294" count="4">
            <x v="0"/>
            <x v="1"/>
            <x v="2"/>
            <x v="3"/>
          </reference>
        </references>
      </pivotArea>
    </format>
    <format dxfId="35">
      <pivotArea field="0" type="button" dataOnly="0" labelOnly="1" outline="0" axis="axisRow" fieldPosition="1"/>
    </format>
    <format dxfId="34">
      <pivotArea dataOnly="0" labelOnly="1" outline="0" fieldPosition="0">
        <references count="1">
          <reference field="4294967294" count="4">
            <x v="0"/>
            <x v="1"/>
            <x v="2"/>
            <x v="3"/>
          </reference>
        </references>
      </pivotArea>
    </format>
    <format dxfId="33">
      <pivotArea collapsedLevelsAreSubtotals="1" fieldPosition="0">
        <references count="2">
          <reference field="0" count="16">
            <x v="0"/>
            <x v="1"/>
            <x v="2"/>
            <x v="4"/>
            <x v="5"/>
            <x v="6"/>
            <x v="7"/>
            <x v="8"/>
            <x v="9"/>
            <x v="10"/>
            <x v="11"/>
            <x v="13"/>
            <x v="14"/>
            <x v="15"/>
            <x v="16"/>
            <x v="18"/>
          </reference>
          <reference field="6" count="1" selected="0">
            <x v="0"/>
          </reference>
        </references>
      </pivotArea>
    </format>
    <format dxfId="32">
      <pivotArea dataOnly="0" labelOnly="1" fieldPosition="0">
        <references count="2">
          <reference field="0" count="16">
            <x v="0"/>
            <x v="1"/>
            <x v="2"/>
            <x v="4"/>
            <x v="5"/>
            <x v="6"/>
            <x v="7"/>
            <x v="8"/>
            <x v="9"/>
            <x v="10"/>
            <x v="11"/>
            <x v="13"/>
            <x v="14"/>
            <x v="15"/>
            <x v="16"/>
            <x v="18"/>
          </reference>
          <reference field="6" count="1" selected="0">
            <x v="0"/>
          </reference>
        </references>
      </pivotArea>
    </format>
    <format dxfId="31">
      <pivotArea collapsedLevelsAreSubtotals="1" fieldPosition="0">
        <references count="2">
          <reference field="0" count="2">
            <x v="12"/>
            <x v="17"/>
          </reference>
          <reference field="6" count="1" selected="0">
            <x v="1"/>
          </reference>
        </references>
      </pivotArea>
    </format>
    <format dxfId="30">
      <pivotArea dataOnly="0" labelOnly="1" fieldPosition="0">
        <references count="2">
          <reference field="0" count="2">
            <x v="12"/>
            <x v="17"/>
          </reference>
          <reference field="6" count="1" selected="0">
            <x v="1"/>
          </reference>
        </references>
      </pivotArea>
    </format>
    <format dxfId="29">
      <pivotArea grandRow="1" outline="0" collapsedLevelsAreSubtotals="1" fieldPosition="0"/>
    </format>
    <format dxfId="28">
      <pivotArea dataOnly="0" labelOnly="1" grandRow="1" outline="0" fieldPosition="0"/>
    </format>
    <format dxfId="27">
      <pivotArea grandRow="1" outline="0" collapsedLevelsAreSubtotals="1" fieldPosition="0"/>
    </format>
    <format dxfId="26">
      <pivotArea dataOnly="0" labelOnly="1" grandRow="1" outline="0" fieldPosition="0"/>
    </format>
    <format dxfId="25">
      <pivotArea type="all" dataOnly="0" outline="0" fieldPosition="0"/>
    </format>
    <format dxfId="24">
      <pivotArea outline="0" collapsedLevelsAreSubtotals="1" fieldPosition="0"/>
    </format>
    <format dxfId="23">
      <pivotArea field="6" type="button" dataOnly="0" labelOnly="1" outline="0" axis="axisRow" fieldPosition="0"/>
    </format>
    <format dxfId="22">
      <pivotArea field="0" type="button" dataOnly="0" labelOnly="1" outline="0" axis="axisRow" fieldPosition="1"/>
    </format>
    <format dxfId="21">
      <pivotArea dataOnly="0" labelOnly="1" fieldPosition="0">
        <references count="1">
          <reference field="6" count="0"/>
        </references>
      </pivotArea>
    </format>
    <format dxfId="20">
      <pivotArea dataOnly="0" labelOnly="1" fieldPosition="0">
        <references count="1">
          <reference field="6" count="0" defaultSubtotal="1"/>
        </references>
      </pivotArea>
    </format>
    <format dxfId="19">
      <pivotArea dataOnly="0" labelOnly="1" grandRow="1" outline="0" fieldPosition="0"/>
    </format>
    <format dxfId="18">
      <pivotArea dataOnly="0" labelOnly="1" fieldPosition="0">
        <references count="2">
          <reference field="0" count="16">
            <x v="0"/>
            <x v="1"/>
            <x v="2"/>
            <x v="4"/>
            <x v="5"/>
            <x v="6"/>
            <x v="7"/>
            <x v="8"/>
            <x v="9"/>
            <x v="10"/>
            <x v="11"/>
            <x v="13"/>
            <x v="14"/>
            <x v="15"/>
            <x v="16"/>
            <x v="18"/>
          </reference>
          <reference field="6" count="1" selected="0">
            <x v="0"/>
          </reference>
        </references>
      </pivotArea>
    </format>
    <format dxfId="17">
      <pivotArea dataOnly="0" labelOnly="1" fieldPosition="0">
        <references count="2">
          <reference field="0" count="2">
            <x v="12"/>
            <x v="17"/>
          </reference>
          <reference field="6" count="1" selected="0">
            <x v="1"/>
          </reference>
        </references>
      </pivotArea>
    </format>
    <format dxfId="16">
      <pivotArea dataOnly="0" labelOnly="1" outline="0" fieldPosition="0">
        <references count="1">
          <reference field="4294967294" count="4">
            <x v="0"/>
            <x v="1"/>
            <x v="2"/>
            <x v="3"/>
          </reference>
        </references>
      </pivotArea>
    </format>
    <format dxfId="15">
      <pivotArea type="all" dataOnly="0" outline="0" fieldPosition="0"/>
    </format>
    <format dxfId="14">
      <pivotArea outline="0" collapsedLevelsAreSubtotals="1" fieldPosition="0"/>
    </format>
    <format dxfId="13">
      <pivotArea field="6" type="button" dataOnly="0" labelOnly="1" outline="0" axis="axisRow" fieldPosition="0"/>
    </format>
    <format dxfId="12">
      <pivotArea field="0" type="button" dataOnly="0" labelOnly="1" outline="0" axis="axisRow" fieldPosition="1"/>
    </format>
    <format dxfId="11">
      <pivotArea dataOnly="0" labelOnly="1" fieldPosition="0">
        <references count="1">
          <reference field="6" count="0"/>
        </references>
      </pivotArea>
    </format>
    <format dxfId="10">
      <pivotArea dataOnly="0" labelOnly="1" fieldPosition="0">
        <references count="1">
          <reference field="6" count="0" defaultSubtotal="1"/>
        </references>
      </pivotArea>
    </format>
    <format dxfId="9">
      <pivotArea dataOnly="0" labelOnly="1" grandRow="1" outline="0" fieldPosition="0"/>
    </format>
    <format dxfId="8">
      <pivotArea dataOnly="0" labelOnly="1" fieldPosition="0">
        <references count="2">
          <reference field="0" count="16">
            <x v="0"/>
            <x v="1"/>
            <x v="2"/>
            <x v="4"/>
            <x v="5"/>
            <x v="6"/>
            <x v="7"/>
            <x v="8"/>
            <x v="9"/>
            <x v="10"/>
            <x v="11"/>
            <x v="13"/>
            <x v="14"/>
            <x v="15"/>
            <x v="16"/>
            <x v="18"/>
          </reference>
          <reference field="6" count="1" selected="0">
            <x v="0"/>
          </reference>
        </references>
      </pivotArea>
    </format>
    <format dxfId="7">
      <pivotArea dataOnly="0" labelOnly="1" fieldPosition="0">
        <references count="2">
          <reference field="0" count="2">
            <x v="12"/>
            <x v="17"/>
          </reference>
          <reference field="6" count="1" selected="0">
            <x v="1"/>
          </reference>
        </references>
      </pivotArea>
    </format>
    <format dxfId="6">
      <pivotArea dataOnly="0" labelOnly="1" outline="0" fieldPosition="0">
        <references count="1">
          <reference field="4294967294" count="4">
            <x v="0"/>
            <x v="1"/>
            <x v="2"/>
            <x v="3"/>
          </reference>
        </references>
      </pivotArea>
    </format>
    <format dxfId="5">
      <pivotArea dataOnly="0" labelOnly="1" fieldPosition="0">
        <references count="2">
          <reference field="0" count="1">
            <x v="18"/>
          </reference>
          <reference field="6" count="1" selected="0">
            <x v="0"/>
          </reference>
        </references>
      </pivotArea>
    </format>
  </formats>
  <pivotTableStyleInfo name="LAD Pivot"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1:T18" firstHeaderRow="1" firstDataRow="1" firstDataCol="0"/>
  <pivotFields count="7">
    <pivotField showAll="0"/>
    <pivotField showAll="0"/>
    <pivotField numFmtId="43" showAll="0"/>
    <pivotField numFmtId="43" showAll="0"/>
    <pivotField numFmtId="43" showAll="0"/>
    <pivotField numFmtId="43"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ivotTable4"/>
  </pivotTables>
  <data>
    <tabular pivotCacheId="1" showMissing="0">
      <items count="21">
        <i x="0" s="1"/>
        <i x="1" s="1"/>
        <i x="2" s="1"/>
        <i x="3" s="1"/>
        <i x="4" s="1"/>
        <i x="5" s="1"/>
        <i x="6" s="1"/>
        <i x="7" s="1"/>
        <i x="8" s="1"/>
        <i x="9" s="1"/>
        <i x="14" s="1"/>
        <i x="10" s="1"/>
        <i x="11" s="1"/>
        <i x="12" s="1"/>
        <i x="16" s="1"/>
        <i x="15" s="1"/>
        <i x="13" s="1"/>
        <i x="17" s="1"/>
        <i x="18" s="1" nd="1"/>
        <i x="19" s="1" nd="1"/>
        <i x="2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4" name="PivotTable4"/>
  </pivotTables>
  <data>
    <tabular pivotCacheId="1">
      <items count="57">
        <i x="17" s="1"/>
        <i x="36" s="1"/>
        <i x="28" s="1"/>
        <i x="21" s="1"/>
        <i x="13" s="1"/>
        <i x="9" s="1"/>
        <i x="34" s="1"/>
        <i x="14" s="1"/>
        <i x="12" s="1"/>
        <i x="29" s="1"/>
        <i x="26" s="1"/>
        <i x="2" s="1"/>
        <i x="30" s="1"/>
        <i x="18" s="1"/>
        <i x="50" s="1"/>
        <i x="37" s="1"/>
        <i x="35" s="1"/>
        <i x="3" s="1"/>
        <i x="31" s="1"/>
        <i x="27" s="1"/>
        <i x="42" s="1"/>
        <i x="38" s="1"/>
        <i x="39" s="1"/>
        <i x="47" s="1"/>
        <i x="4" s="1"/>
        <i x="19" s="1"/>
        <i x="40" s="1"/>
        <i x="51" s="1"/>
        <i x="0" s="1"/>
        <i x="24" s="1"/>
        <i x="49" s="1"/>
        <i x="48" s="1"/>
        <i x="20" s="1"/>
        <i x="10" s="1"/>
        <i x="44" s="1"/>
        <i x="52" s="1"/>
        <i x="5" s="1"/>
        <i x="15" s="1"/>
        <i x="41" s="1"/>
        <i x="32" s="1"/>
        <i x="33" s="1"/>
        <i x="43" s="1"/>
        <i x="45" s="1"/>
        <i x="1" s="1"/>
        <i x="53" s="1"/>
        <i x="46" s="1"/>
        <i x="22" s="1"/>
        <i x="11" s="1"/>
        <i x="25" s="1"/>
        <i x="16" s="1"/>
        <i x="7" s="1"/>
        <i x="6" s="1"/>
        <i x="23" s="1"/>
        <i x="8" s="1"/>
        <i x="56" s="1" nd="1"/>
        <i x="55" s="1" nd="1"/>
        <i x="5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StyleLight6 2" rowHeight="209550"/>
  <slicer name="Description" cache="Slicer_Description" caption="Description" style="SlicerStyleLight6" rowHeight="209550"/>
</slicers>
</file>

<file path=xl/tables/table1.xml><?xml version="1.0" encoding="utf-8"?>
<table xmlns="http://schemas.openxmlformats.org/spreadsheetml/2006/main" id="1" name="tb_Frequency" displayName="tb_Frequency" ref="A1:B13" totalsRowShown="0">
  <autoFilter ref="A1:B13"/>
  <tableColumns count="2">
    <tableColumn id="1" name="Frequency"/>
    <tableColumn id="2" name="Column1" dataDxfId="4"/>
  </tableColumns>
  <tableStyleInfo name="TableStyleMedium7" showFirstColumn="0" showLastColumn="0" showRowStripes="1" showColumnStripes="0"/>
</table>
</file>

<file path=xl/tables/table2.xml><?xml version="1.0" encoding="utf-8"?>
<table xmlns="http://schemas.openxmlformats.org/spreadsheetml/2006/main" id="2" name="tb_Months" displayName="tb_Months" ref="C1:C13" totalsRowShown="0">
  <autoFilter ref="C1:C13"/>
  <tableColumns count="1">
    <tableColumn id="1" name="Month"/>
  </tableColumns>
  <tableStyleInfo name="TableStyleMedium7" showFirstColumn="0" showLastColumn="0" showRowStripes="1" showColumnStripes="0"/>
</table>
</file>

<file path=xl/tables/table3.xml><?xml version="1.0" encoding="utf-8"?>
<table xmlns="http://schemas.openxmlformats.org/spreadsheetml/2006/main" id="3" name="tb_Expenses" displayName="tb_Expenses" ref="E1:F58" totalsRowShown="0">
  <autoFilter ref="E1:F58"/>
  <tableColumns count="2">
    <tableColumn id="1" name="Category"/>
    <tableColumn id="2" name="Description"/>
  </tableColumns>
  <tableStyleInfo name="TableStyleMedium7" showFirstColumn="0" showLastColumn="0" showRowStripes="1" showColumnStripes="0"/>
</table>
</file>

<file path=xl/tables/table4.xml><?xml version="1.0" encoding="utf-8"?>
<table xmlns="http://schemas.openxmlformats.org/spreadsheetml/2006/main" id="4" name="tb_Categories" displayName="tb_Categories" ref="H1:H17" totalsRowShown="0">
  <autoFilter ref="H1:H17"/>
  <tableColumns count="1">
    <tableColumn id="1" name="Category"/>
  </tableColumns>
  <tableStyleInfo name="TableStyleMedium7" showFirstColumn="0" showLastColumn="0" showRowStripes="1" showColumnStripes="0"/>
</table>
</file>

<file path=xl/tables/table5.xml><?xml version="1.0" encoding="utf-8"?>
<table xmlns="http://schemas.openxmlformats.org/spreadsheetml/2006/main" id="5" name="tb_Consol" displayName="tb_Consol" ref="J1:P62" totalsRowShown="0">
  <autoFilter ref="J1:P62"/>
  <tableColumns count="7">
    <tableColumn id="1" name="Category"/>
    <tableColumn id="2" name="Description"/>
    <tableColumn id="3" name="Weekly" dataDxfId="3" dataCellStyle="Comma">
      <calculatedColumnFormula>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calculatedColumnFormula>
    </tableColumn>
    <tableColumn id="4" name="Fortnightly" dataDxfId="2" dataCellStyle="Comma">
      <calculatedColumnFormula>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calculatedColumnFormula>
    </tableColumn>
    <tableColumn id="5" name="Monthly" dataDxfId="1" dataCellStyle="Comma">
      <calculatedColumnFormula>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calculatedColumnFormula>
    </tableColumn>
    <tableColumn id="6" name="Annually" dataDxfId="0" dataCellStyle="Comma">
      <calculatedColumnFormula>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calculatedColumnFormula>
    </tableColumn>
    <tableColumn id="7" name="Typ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smith@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0"/>
  <sheetViews>
    <sheetView showRowColHeaders="0" tabSelected="1" zoomScale="95" zoomScaleNormal="95" workbookViewId="0">
      <selection activeCell="F37" sqref="F37"/>
    </sheetView>
  </sheetViews>
  <sheetFormatPr defaultColWidth="0" defaultRowHeight="12" zeroHeight="1" x14ac:dyDescent="0.2"/>
  <cols>
    <col min="1" max="1" width="2.28515625" style="36" customWidth="1"/>
    <col min="2" max="2" width="26" style="36" customWidth="1"/>
    <col min="3" max="14" width="10" style="36" customWidth="1"/>
    <col min="15" max="22" width="9.140625" style="36" customWidth="1"/>
    <col min="23" max="16384" width="9.140625" style="36" hidden="1"/>
  </cols>
  <sheetData>
    <row r="1" spans="2:18" ht="12.75" thickBot="1" x14ac:dyDescent="0.25"/>
    <row r="2" spans="2:18" ht="12" customHeight="1" x14ac:dyDescent="0.2">
      <c r="B2" s="156" t="s">
        <v>35</v>
      </c>
      <c r="C2" s="157"/>
      <c r="D2" s="157"/>
      <c r="E2" s="157"/>
      <c r="F2" s="157"/>
      <c r="G2" s="157"/>
      <c r="H2" s="157"/>
      <c r="I2" s="157"/>
      <c r="J2" s="157"/>
      <c r="K2" s="157"/>
      <c r="L2" s="157"/>
      <c r="M2" s="157"/>
      <c r="N2" s="157"/>
      <c r="O2" s="157"/>
      <c r="P2" s="157"/>
      <c r="Q2" s="157"/>
      <c r="R2" s="158"/>
    </row>
    <row r="3" spans="2:18" ht="12" customHeight="1" x14ac:dyDescent="0.2">
      <c r="B3" s="159"/>
      <c r="C3" s="160"/>
      <c r="D3" s="160"/>
      <c r="E3" s="160"/>
      <c r="F3" s="160"/>
      <c r="G3" s="160"/>
      <c r="H3" s="160"/>
      <c r="I3" s="160"/>
      <c r="J3" s="160"/>
      <c r="K3" s="160"/>
      <c r="L3" s="160"/>
      <c r="M3" s="160"/>
      <c r="N3" s="160"/>
      <c r="O3" s="160"/>
      <c r="P3" s="160"/>
      <c r="Q3" s="160"/>
      <c r="R3" s="161"/>
    </row>
    <row r="4" spans="2:18" ht="12" customHeight="1" x14ac:dyDescent="0.2">
      <c r="B4" s="159"/>
      <c r="C4" s="160"/>
      <c r="D4" s="160"/>
      <c r="E4" s="160"/>
      <c r="F4" s="160"/>
      <c r="G4" s="160"/>
      <c r="H4" s="160"/>
      <c r="I4" s="160"/>
      <c r="J4" s="160"/>
      <c r="K4" s="160"/>
      <c r="L4" s="160"/>
      <c r="M4" s="160"/>
      <c r="N4" s="160"/>
      <c r="O4" s="160"/>
      <c r="P4" s="160"/>
      <c r="Q4" s="160"/>
      <c r="R4" s="161"/>
    </row>
    <row r="5" spans="2:18" ht="12.75" thickBot="1" x14ac:dyDescent="0.25">
      <c r="B5" s="112"/>
      <c r="C5" s="39"/>
      <c r="D5" s="39"/>
      <c r="E5" s="39"/>
      <c r="F5" s="39"/>
      <c r="G5" s="39"/>
      <c r="H5" s="39"/>
      <c r="I5" s="39"/>
      <c r="J5" s="39"/>
      <c r="K5" s="39"/>
      <c r="L5" s="39"/>
      <c r="M5" s="39"/>
      <c r="N5" s="39"/>
      <c r="O5" s="39"/>
      <c r="P5" s="39"/>
      <c r="Q5" s="39"/>
      <c r="R5" s="113"/>
    </row>
    <row r="6" spans="2:18" ht="15.75" x14ac:dyDescent="0.25">
      <c r="B6" s="42" t="s">
        <v>0</v>
      </c>
      <c r="C6" s="175" t="s">
        <v>1</v>
      </c>
      <c r="D6" s="176"/>
      <c r="E6" s="39"/>
      <c r="F6" s="166" t="s">
        <v>97</v>
      </c>
      <c r="G6" s="167"/>
      <c r="H6" s="167"/>
      <c r="I6" s="167"/>
      <c r="J6" s="167"/>
      <c r="K6" s="167"/>
      <c r="L6" s="167"/>
      <c r="M6" s="168"/>
      <c r="N6" s="39"/>
      <c r="O6" s="39"/>
      <c r="P6" s="39"/>
      <c r="Q6" s="39"/>
      <c r="R6" s="113"/>
    </row>
    <row r="7" spans="2:18" x14ac:dyDescent="0.2">
      <c r="B7" s="43" t="s">
        <v>2</v>
      </c>
      <c r="C7" s="177" t="s">
        <v>3</v>
      </c>
      <c r="D7" s="178"/>
      <c r="E7" s="39"/>
      <c r="F7" s="164" t="s">
        <v>98</v>
      </c>
      <c r="G7" s="40"/>
      <c r="H7" s="183" t="s">
        <v>99</v>
      </c>
      <c r="I7" s="40"/>
      <c r="J7" s="183" t="s">
        <v>102</v>
      </c>
      <c r="K7" s="40"/>
      <c r="L7" s="183" t="s">
        <v>104</v>
      </c>
      <c r="M7" s="53"/>
      <c r="N7" s="39"/>
      <c r="O7" s="39"/>
      <c r="P7" s="39"/>
      <c r="Q7" s="39"/>
      <c r="R7" s="113"/>
    </row>
    <row r="8" spans="2:18" ht="12.75" thickBot="1" x14ac:dyDescent="0.25">
      <c r="B8" s="44" t="s">
        <v>4</v>
      </c>
      <c r="C8" s="179" t="s">
        <v>5</v>
      </c>
      <c r="D8" s="180"/>
      <c r="E8" s="39"/>
      <c r="F8" s="165"/>
      <c r="G8" s="40"/>
      <c r="H8" s="184"/>
      <c r="I8" s="40"/>
      <c r="J8" s="184"/>
      <c r="K8" s="40"/>
      <c r="L8" s="184"/>
      <c r="M8" s="53"/>
      <c r="N8" s="39"/>
      <c r="O8" s="39"/>
      <c r="P8" s="39"/>
      <c r="Q8" s="39"/>
      <c r="R8" s="113"/>
    </row>
    <row r="9" spans="2:18" ht="12" customHeight="1" x14ac:dyDescent="0.2">
      <c r="B9" s="112"/>
      <c r="C9" s="39"/>
      <c r="D9" s="39"/>
      <c r="E9" s="39"/>
      <c r="F9" s="191" t="s">
        <v>100</v>
      </c>
      <c r="G9" s="185"/>
      <c r="H9" s="185" t="s">
        <v>101</v>
      </c>
      <c r="I9" s="185"/>
      <c r="J9" s="185" t="s">
        <v>103</v>
      </c>
      <c r="K9" s="185"/>
      <c r="L9" s="185" t="s">
        <v>108</v>
      </c>
      <c r="M9" s="186"/>
      <c r="N9" s="39"/>
      <c r="O9" s="39"/>
      <c r="P9" s="39"/>
      <c r="Q9" s="39"/>
      <c r="R9" s="113"/>
    </row>
    <row r="10" spans="2:18" x14ac:dyDescent="0.2">
      <c r="B10" s="121" t="s">
        <v>155</v>
      </c>
      <c r="C10" s="138">
        <v>42614</v>
      </c>
      <c r="D10" s="39"/>
      <c r="E10" s="39"/>
      <c r="F10" s="191"/>
      <c r="G10" s="185"/>
      <c r="H10" s="185"/>
      <c r="I10" s="185"/>
      <c r="J10" s="185"/>
      <c r="K10" s="185"/>
      <c r="L10" s="185"/>
      <c r="M10" s="186"/>
      <c r="N10" s="39"/>
      <c r="O10" s="39"/>
      <c r="P10" s="39"/>
      <c r="Q10" s="39"/>
      <c r="R10" s="113"/>
    </row>
    <row r="11" spans="2:18" x14ac:dyDescent="0.2">
      <c r="B11" s="112"/>
      <c r="C11" s="39"/>
      <c r="D11" s="39"/>
      <c r="E11" s="39"/>
      <c r="F11" s="191"/>
      <c r="G11" s="185"/>
      <c r="H11" s="185"/>
      <c r="I11" s="185"/>
      <c r="J11" s="185"/>
      <c r="K11" s="185"/>
      <c r="L11" s="185"/>
      <c r="M11" s="186"/>
      <c r="N11" s="39"/>
      <c r="O11" s="39"/>
      <c r="P11" s="39"/>
      <c r="Q11" s="39"/>
      <c r="R11" s="113"/>
    </row>
    <row r="12" spans="2:18" x14ac:dyDescent="0.2">
      <c r="B12" s="112"/>
      <c r="C12" s="39"/>
      <c r="D12" s="39"/>
      <c r="E12" s="39"/>
      <c r="F12" s="191"/>
      <c r="G12" s="185"/>
      <c r="H12" s="185"/>
      <c r="I12" s="185"/>
      <c r="J12" s="185"/>
      <c r="K12" s="185"/>
      <c r="L12" s="185"/>
      <c r="M12" s="186"/>
      <c r="N12" s="39"/>
      <c r="O12" s="39"/>
      <c r="P12" s="39"/>
      <c r="Q12" s="39"/>
      <c r="R12" s="113"/>
    </row>
    <row r="13" spans="2:18" ht="12.75" thickBot="1" x14ac:dyDescent="0.25">
      <c r="B13" s="112"/>
      <c r="C13" s="39"/>
      <c r="D13" s="39"/>
      <c r="E13" s="39"/>
      <c r="F13" s="192"/>
      <c r="G13" s="187"/>
      <c r="H13" s="187"/>
      <c r="I13" s="187"/>
      <c r="J13" s="187"/>
      <c r="K13" s="187"/>
      <c r="L13" s="187"/>
      <c r="M13" s="188"/>
      <c r="N13" s="39"/>
      <c r="O13" s="39"/>
      <c r="P13" s="39"/>
      <c r="Q13" s="39"/>
      <c r="R13" s="113"/>
    </row>
    <row r="14" spans="2:18" ht="12.75" thickBot="1" x14ac:dyDescent="0.25">
      <c r="B14" s="112"/>
      <c r="C14" s="39"/>
      <c r="D14" s="39"/>
      <c r="E14" s="39"/>
      <c r="F14" s="39"/>
      <c r="G14" s="39"/>
      <c r="H14" s="39"/>
      <c r="I14" s="39"/>
      <c r="J14" s="39"/>
      <c r="K14" s="39"/>
      <c r="L14" s="39"/>
      <c r="M14" s="39"/>
      <c r="N14" s="39"/>
      <c r="O14" s="39"/>
      <c r="P14" s="39"/>
      <c r="Q14" s="39"/>
      <c r="R14" s="113"/>
    </row>
    <row r="15" spans="2:18" ht="15.75" thickBot="1" x14ac:dyDescent="0.3">
      <c r="B15" s="172" t="s">
        <v>6</v>
      </c>
      <c r="C15" s="173"/>
      <c r="D15" s="174"/>
      <c r="E15" s="39"/>
      <c r="F15" s="169" t="s">
        <v>17</v>
      </c>
      <c r="G15" s="170"/>
      <c r="H15" s="170"/>
      <c r="I15" s="170"/>
      <c r="J15" s="170"/>
      <c r="K15" s="170"/>
      <c r="L15" s="171"/>
      <c r="M15" s="39"/>
      <c r="N15" s="169" t="s">
        <v>94</v>
      </c>
      <c r="O15" s="170"/>
      <c r="P15" s="170"/>
      <c r="Q15" s="170"/>
      <c r="R15" s="52"/>
    </row>
    <row r="16" spans="2:18" ht="12.75" thickBot="1" x14ac:dyDescent="0.25">
      <c r="B16" s="45" t="s">
        <v>7</v>
      </c>
      <c r="C16" s="46" t="s">
        <v>8</v>
      </c>
      <c r="D16" s="47" t="s">
        <v>9</v>
      </c>
      <c r="E16" s="39"/>
      <c r="F16" s="50" t="s">
        <v>36</v>
      </c>
      <c r="G16" s="1"/>
      <c r="H16" s="154" t="s">
        <v>37</v>
      </c>
      <c r="I16" s="154"/>
      <c r="J16" s="154"/>
      <c r="K16" s="35" t="s">
        <v>8</v>
      </c>
      <c r="L16" s="51" t="s">
        <v>9</v>
      </c>
      <c r="M16" s="39"/>
      <c r="N16" s="162" t="s">
        <v>7</v>
      </c>
      <c r="O16" s="163"/>
      <c r="P16" s="163"/>
      <c r="Q16" s="35" t="s">
        <v>19</v>
      </c>
      <c r="R16" s="51" t="s">
        <v>9</v>
      </c>
    </row>
    <row r="17" spans="2:18" x14ac:dyDescent="0.2">
      <c r="B17" s="130" t="s">
        <v>14</v>
      </c>
      <c r="C17" s="131" t="s">
        <v>11</v>
      </c>
      <c r="D17" s="132">
        <v>1000</v>
      </c>
      <c r="E17" s="39"/>
      <c r="F17" s="181" t="s">
        <v>38</v>
      </c>
      <c r="G17" s="182"/>
      <c r="H17" s="153" t="s">
        <v>39</v>
      </c>
      <c r="I17" s="153"/>
      <c r="J17" s="153"/>
      <c r="K17" s="131" t="s">
        <v>10</v>
      </c>
      <c r="L17" s="132">
        <v>1000</v>
      </c>
      <c r="M17" s="39"/>
      <c r="N17" s="151" t="s">
        <v>93</v>
      </c>
      <c r="O17" s="152"/>
      <c r="P17" s="152"/>
      <c r="Q17" s="131" t="s">
        <v>31</v>
      </c>
      <c r="R17" s="132">
        <v>2000</v>
      </c>
    </row>
    <row r="18" spans="2:18" x14ac:dyDescent="0.2">
      <c r="B18" s="130" t="s">
        <v>15</v>
      </c>
      <c r="C18" s="131" t="s">
        <v>10</v>
      </c>
      <c r="D18" s="133">
        <v>600</v>
      </c>
      <c r="E18" s="39"/>
      <c r="F18" s="151" t="s">
        <v>46</v>
      </c>
      <c r="G18" s="152"/>
      <c r="H18" s="155" t="s">
        <v>48</v>
      </c>
      <c r="I18" s="155"/>
      <c r="J18" s="155"/>
      <c r="K18" s="131" t="s">
        <v>12</v>
      </c>
      <c r="L18" s="137">
        <v>500</v>
      </c>
      <c r="M18" s="39"/>
      <c r="N18" s="151" t="s">
        <v>95</v>
      </c>
      <c r="O18" s="152"/>
      <c r="P18" s="152"/>
      <c r="Q18" s="131" t="s">
        <v>31</v>
      </c>
      <c r="R18" s="133">
        <v>750</v>
      </c>
    </row>
    <row r="19" spans="2:18" x14ac:dyDescent="0.2">
      <c r="B19" s="130"/>
      <c r="C19" s="131"/>
      <c r="D19" s="133"/>
      <c r="E19" s="39"/>
      <c r="F19" s="151" t="s">
        <v>66</v>
      </c>
      <c r="G19" s="152"/>
      <c r="H19" s="155" t="s">
        <v>68</v>
      </c>
      <c r="I19" s="155"/>
      <c r="J19" s="155"/>
      <c r="K19" s="131" t="s">
        <v>10</v>
      </c>
      <c r="L19" s="137">
        <v>80</v>
      </c>
      <c r="M19" s="39"/>
      <c r="N19" s="151" t="s">
        <v>96</v>
      </c>
      <c r="O19" s="152"/>
      <c r="P19" s="152"/>
      <c r="Q19" s="131" t="s">
        <v>27</v>
      </c>
      <c r="R19" s="133">
        <v>300</v>
      </c>
    </row>
    <row r="20" spans="2:18" x14ac:dyDescent="0.2">
      <c r="B20" s="130"/>
      <c r="C20" s="131"/>
      <c r="D20" s="133"/>
      <c r="E20" s="39"/>
      <c r="F20" s="151" t="s">
        <v>56</v>
      </c>
      <c r="G20" s="152"/>
      <c r="H20" s="155" t="s">
        <v>58</v>
      </c>
      <c r="I20" s="155"/>
      <c r="J20" s="155"/>
      <c r="K20" s="131" t="s">
        <v>11</v>
      </c>
      <c r="L20" s="137">
        <v>250</v>
      </c>
      <c r="M20" s="39"/>
      <c r="N20" s="151"/>
      <c r="O20" s="152"/>
      <c r="P20" s="152"/>
      <c r="Q20" s="131"/>
      <c r="R20" s="133"/>
    </row>
    <row r="21" spans="2:18" x14ac:dyDescent="0.2">
      <c r="B21" s="130"/>
      <c r="C21" s="131"/>
      <c r="D21" s="133"/>
      <c r="E21" s="39"/>
      <c r="F21" s="151" t="s">
        <v>41</v>
      </c>
      <c r="G21" s="152"/>
      <c r="H21" s="155" t="s">
        <v>42</v>
      </c>
      <c r="I21" s="155"/>
      <c r="J21" s="155"/>
      <c r="K21" s="131" t="s">
        <v>10</v>
      </c>
      <c r="L21" s="137">
        <v>20</v>
      </c>
      <c r="M21" s="39"/>
      <c r="N21" s="193"/>
      <c r="O21" s="194"/>
      <c r="P21" s="194"/>
      <c r="Q21" s="131"/>
      <c r="R21" s="133"/>
    </row>
    <row r="22" spans="2:18" x14ac:dyDescent="0.2">
      <c r="B22" s="130"/>
      <c r="C22" s="131"/>
      <c r="D22" s="133"/>
      <c r="E22" s="39"/>
      <c r="F22" s="151" t="s">
        <v>46</v>
      </c>
      <c r="G22" s="152"/>
      <c r="H22" s="155" t="s">
        <v>47</v>
      </c>
      <c r="I22" s="155"/>
      <c r="J22" s="155"/>
      <c r="K22" s="131" t="s">
        <v>12</v>
      </c>
      <c r="L22" s="137">
        <v>60</v>
      </c>
      <c r="M22" s="39"/>
      <c r="N22" s="193"/>
      <c r="O22" s="194"/>
      <c r="P22" s="194"/>
      <c r="Q22" s="131"/>
      <c r="R22" s="133"/>
    </row>
    <row r="23" spans="2:18" ht="12.75" thickBot="1" x14ac:dyDescent="0.25">
      <c r="B23" s="48" t="s">
        <v>16</v>
      </c>
      <c r="C23" s="37"/>
      <c r="D23" s="49">
        <f>(SUMIF($C$17:$C$22,"Weekly",$D$17:$D$22)*52/12)+(SUMIF($C$17:$C$22,"Fortnightly",$D$17:$D$22)*26/12)+(SUMIF($C$17:$C$22,"Annually",$D$17:$D$22)/12)+(SUMIF($C$17:$C$22,"Monthly",$D$17:$D$22))</f>
        <v>4766.6666666666661</v>
      </c>
      <c r="E23" s="39"/>
      <c r="F23" s="151"/>
      <c r="G23" s="152"/>
      <c r="H23" s="155"/>
      <c r="I23" s="155"/>
      <c r="J23" s="155"/>
      <c r="K23" s="131"/>
      <c r="L23" s="137"/>
      <c r="M23" s="39"/>
      <c r="N23" s="48" t="s">
        <v>115</v>
      </c>
      <c r="O23" s="38"/>
      <c r="P23" s="38"/>
      <c r="Q23" s="37"/>
      <c r="R23" s="49">
        <f>SUM(R17:R22)</f>
        <v>3050</v>
      </c>
    </row>
    <row r="24" spans="2:18" ht="12.75" thickBot="1" x14ac:dyDescent="0.25">
      <c r="B24" s="112"/>
      <c r="C24" s="39"/>
      <c r="D24" s="39"/>
      <c r="E24" s="39"/>
      <c r="F24" s="151"/>
      <c r="G24" s="152"/>
      <c r="H24" s="155"/>
      <c r="I24" s="155"/>
      <c r="J24" s="155"/>
      <c r="K24" s="131"/>
      <c r="L24" s="137"/>
      <c r="M24" s="39"/>
      <c r="N24" s="39"/>
      <c r="O24" s="39"/>
      <c r="P24" s="39"/>
      <c r="Q24" s="39"/>
      <c r="R24" s="113"/>
    </row>
    <row r="25" spans="2:18" ht="15" x14ac:dyDescent="0.25">
      <c r="B25" s="172" t="s">
        <v>18</v>
      </c>
      <c r="C25" s="173"/>
      <c r="D25" s="174"/>
      <c r="E25" s="39"/>
      <c r="F25" s="151"/>
      <c r="G25" s="152"/>
      <c r="H25" s="155"/>
      <c r="I25" s="155"/>
      <c r="J25" s="155"/>
      <c r="K25" s="131"/>
      <c r="L25" s="137"/>
      <c r="M25" s="39"/>
      <c r="N25" s="39"/>
      <c r="O25" s="39"/>
      <c r="P25" s="39"/>
      <c r="Q25" s="39"/>
      <c r="R25" s="113"/>
    </row>
    <row r="26" spans="2:18" ht="12.75" customHeight="1" thickBot="1" x14ac:dyDescent="0.25">
      <c r="B26" s="50" t="s">
        <v>7</v>
      </c>
      <c r="C26" s="35" t="s">
        <v>19</v>
      </c>
      <c r="D26" s="51" t="s">
        <v>9</v>
      </c>
      <c r="E26" s="39"/>
      <c r="F26" s="151"/>
      <c r="G26" s="152"/>
      <c r="H26" s="155"/>
      <c r="I26" s="155"/>
      <c r="J26" s="155"/>
      <c r="K26" s="131"/>
      <c r="L26" s="137"/>
      <c r="M26" s="39"/>
      <c r="N26" s="39"/>
      <c r="O26" s="39"/>
      <c r="P26" s="39"/>
      <c r="Q26" s="39"/>
      <c r="R26" s="113"/>
    </row>
    <row r="27" spans="2:18" ht="12" customHeight="1" x14ac:dyDescent="0.2">
      <c r="B27" s="130" t="s">
        <v>32</v>
      </c>
      <c r="C27" s="131" t="s">
        <v>26</v>
      </c>
      <c r="D27" s="134">
        <v>1500</v>
      </c>
      <c r="E27" s="39"/>
      <c r="F27" s="151"/>
      <c r="G27" s="152"/>
      <c r="H27" s="155"/>
      <c r="I27" s="155"/>
      <c r="J27" s="155"/>
      <c r="K27" s="131"/>
      <c r="L27" s="137"/>
      <c r="M27" s="39"/>
      <c r="N27" s="39"/>
      <c r="O27" s="39"/>
      <c r="P27" s="39"/>
      <c r="Q27" s="39"/>
      <c r="R27" s="113"/>
    </row>
    <row r="28" spans="2:18" x14ac:dyDescent="0.2">
      <c r="B28" s="130" t="s">
        <v>34</v>
      </c>
      <c r="C28" s="131" t="s">
        <v>29</v>
      </c>
      <c r="D28" s="135">
        <v>1000</v>
      </c>
      <c r="E28" s="39"/>
      <c r="F28" s="151"/>
      <c r="G28" s="152"/>
      <c r="H28" s="155"/>
      <c r="I28" s="155"/>
      <c r="J28" s="155"/>
      <c r="K28" s="131"/>
      <c r="L28" s="137"/>
      <c r="M28" s="39"/>
      <c r="N28" s="39"/>
      <c r="O28" s="39"/>
      <c r="P28" s="39"/>
      <c r="Q28" s="39"/>
      <c r="R28" s="113"/>
    </row>
    <row r="29" spans="2:18" x14ac:dyDescent="0.2">
      <c r="B29" s="130"/>
      <c r="C29" s="131"/>
      <c r="D29" s="135"/>
      <c r="E29" s="39"/>
      <c r="F29" s="148"/>
      <c r="G29" s="149"/>
      <c r="H29" s="150"/>
      <c r="I29" s="150"/>
      <c r="J29" s="150"/>
      <c r="K29" s="131"/>
      <c r="L29" s="137"/>
      <c r="M29" s="39"/>
      <c r="N29" s="39"/>
      <c r="O29" s="39"/>
      <c r="P29" s="39"/>
      <c r="Q29" s="39"/>
      <c r="R29" s="113"/>
    </row>
    <row r="30" spans="2:18" x14ac:dyDescent="0.2">
      <c r="B30" s="130"/>
      <c r="C30" s="131"/>
      <c r="D30" s="135"/>
      <c r="E30" s="39"/>
      <c r="F30" s="148"/>
      <c r="G30" s="149"/>
      <c r="H30" s="150"/>
      <c r="I30" s="150"/>
      <c r="J30" s="150"/>
      <c r="K30" s="131"/>
      <c r="L30" s="137"/>
      <c r="M30" s="39"/>
      <c r="N30" s="39"/>
      <c r="O30" s="39"/>
      <c r="P30" s="39"/>
      <c r="Q30" s="39"/>
      <c r="R30" s="113"/>
    </row>
    <row r="31" spans="2:18" x14ac:dyDescent="0.2">
      <c r="B31" s="130"/>
      <c r="C31" s="131"/>
      <c r="D31" s="135"/>
      <c r="E31" s="39"/>
      <c r="F31" s="148"/>
      <c r="G31" s="149"/>
      <c r="H31" s="150"/>
      <c r="I31" s="150"/>
      <c r="J31" s="150"/>
      <c r="K31" s="131"/>
      <c r="L31" s="137"/>
      <c r="M31" s="39"/>
      <c r="N31" s="39"/>
      <c r="O31" s="39"/>
      <c r="P31" s="39"/>
      <c r="Q31" s="39"/>
      <c r="R31" s="113"/>
    </row>
    <row r="32" spans="2:18" x14ac:dyDescent="0.2">
      <c r="B32" s="130"/>
      <c r="C32" s="131"/>
      <c r="D32" s="135"/>
      <c r="E32" s="39"/>
      <c r="F32" s="148"/>
      <c r="G32" s="149"/>
      <c r="H32" s="150"/>
      <c r="I32" s="150"/>
      <c r="J32" s="150"/>
      <c r="K32" s="131"/>
      <c r="L32" s="137"/>
      <c r="M32" s="39"/>
      <c r="N32" s="39"/>
      <c r="O32" s="39"/>
      <c r="P32" s="39"/>
      <c r="Q32" s="39"/>
      <c r="R32" s="113"/>
    </row>
    <row r="33" spans="2:18" x14ac:dyDescent="0.2">
      <c r="B33" s="130"/>
      <c r="C33" s="131"/>
      <c r="D33" s="135"/>
      <c r="E33" s="39"/>
      <c r="F33" s="148"/>
      <c r="G33" s="149"/>
      <c r="H33" s="150"/>
      <c r="I33" s="150"/>
      <c r="J33" s="150"/>
      <c r="K33" s="131"/>
      <c r="L33" s="137"/>
      <c r="M33" s="39"/>
      <c r="N33" s="39"/>
      <c r="O33" s="39"/>
      <c r="P33" s="39"/>
      <c r="Q33" s="39"/>
      <c r="R33" s="113"/>
    </row>
    <row r="34" spans="2:18" x14ac:dyDescent="0.2">
      <c r="B34" s="130"/>
      <c r="C34" s="131"/>
      <c r="D34" s="135"/>
      <c r="E34" s="39"/>
      <c r="F34" s="148"/>
      <c r="G34" s="149"/>
      <c r="H34" s="150"/>
      <c r="I34" s="150"/>
      <c r="J34" s="150"/>
      <c r="K34" s="131"/>
      <c r="L34" s="137"/>
      <c r="M34" s="39"/>
      <c r="N34" s="39"/>
      <c r="O34" s="39"/>
      <c r="P34" s="39"/>
      <c r="Q34" s="39"/>
      <c r="R34" s="113"/>
    </row>
    <row r="35" spans="2:18" x14ac:dyDescent="0.2">
      <c r="B35" s="130"/>
      <c r="C35" s="131"/>
      <c r="D35" s="135"/>
      <c r="E35" s="39"/>
      <c r="F35" s="148"/>
      <c r="G35" s="149"/>
      <c r="H35" s="150"/>
      <c r="I35" s="150"/>
      <c r="J35" s="150"/>
      <c r="K35" s="131"/>
      <c r="L35" s="137"/>
      <c r="M35" s="39"/>
      <c r="N35" s="39"/>
      <c r="O35" s="39"/>
      <c r="P35" s="39"/>
      <c r="Q35" s="39"/>
      <c r="R35" s="113"/>
    </row>
    <row r="36" spans="2:18" x14ac:dyDescent="0.2">
      <c r="B36" s="130"/>
      <c r="C36" s="131"/>
      <c r="D36" s="135"/>
      <c r="E36" s="39"/>
      <c r="F36" s="148"/>
      <c r="G36" s="149"/>
      <c r="H36" s="150"/>
      <c r="I36" s="150"/>
      <c r="J36" s="150"/>
      <c r="K36" s="131"/>
      <c r="L36" s="137"/>
      <c r="M36" s="39"/>
      <c r="N36" s="39"/>
      <c r="O36" s="39"/>
      <c r="P36" s="39"/>
      <c r="Q36" s="39"/>
      <c r="R36" s="113"/>
    </row>
    <row r="37" spans="2:18" x14ac:dyDescent="0.2">
      <c r="B37" s="130"/>
      <c r="C37" s="131"/>
      <c r="D37" s="135"/>
      <c r="E37" s="39"/>
      <c r="F37" s="148"/>
      <c r="G37" s="149"/>
      <c r="H37" s="150"/>
      <c r="I37" s="150"/>
      <c r="J37" s="150"/>
      <c r="K37" s="131"/>
      <c r="L37" s="137"/>
      <c r="M37" s="39"/>
      <c r="N37" s="39"/>
      <c r="O37" s="39"/>
      <c r="P37" s="39"/>
      <c r="Q37" s="39"/>
      <c r="R37" s="113"/>
    </row>
    <row r="38" spans="2:18" x14ac:dyDescent="0.2">
      <c r="B38" s="130"/>
      <c r="C38" s="131"/>
      <c r="D38" s="135"/>
      <c r="E38" s="39"/>
      <c r="F38" s="148"/>
      <c r="G38" s="149"/>
      <c r="H38" s="150"/>
      <c r="I38" s="150"/>
      <c r="J38" s="150"/>
      <c r="K38" s="131"/>
      <c r="L38" s="137"/>
      <c r="M38" s="39"/>
      <c r="N38" s="39"/>
      <c r="O38" s="39"/>
      <c r="P38" s="39"/>
      <c r="Q38" s="39"/>
      <c r="R38" s="113"/>
    </row>
    <row r="39" spans="2:18" x14ac:dyDescent="0.2">
      <c r="B39" s="130"/>
      <c r="C39" s="131"/>
      <c r="D39" s="135"/>
      <c r="E39" s="39"/>
      <c r="F39" s="148"/>
      <c r="G39" s="149"/>
      <c r="H39" s="150"/>
      <c r="I39" s="150"/>
      <c r="J39" s="150"/>
      <c r="K39" s="131"/>
      <c r="L39" s="137"/>
      <c r="M39" s="39"/>
      <c r="N39" s="39"/>
      <c r="O39" s="39"/>
      <c r="P39" s="39"/>
      <c r="Q39" s="39"/>
      <c r="R39" s="113"/>
    </row>
    <row r="40" spans="2:18" x14ac:dyDescent="0.2">
      <c r="B40" s="130"/>
      <c r="C40" s="131"/>
      <c r="D40" s="135"/>
      <c r="E40" s="39"/>
      <c r="F40" s="148"/>
      <c r="G40" s="149"/>
      <c r="H40" s="150"/>
      <c r="I40" s="150"/>
      <c r="J40" s="150"/>
      <c r="K40" s="131"/>
      <c r="L40" s="137"/>
      <c r="M40" s="39"/>
      <c r="N40" s="39"/>
      <c r="O40" s="39"/>
      <c r="P40" s="39"/>
      <c r="Q40" s="39"/>
      <c r="R40" s="113"/>
    </row>
    <row r="41" spans="2:18" x14ac:dyDescent="0.2">
      <c r="B41" s="130"/>
      <c r="C41" s="131"/>
      <c r="D41" s="135"/>
      <c r="E41" s="39"/>
      <c r="F41" s="148"/>
      <c r="G41" s="149"/>
      <c r="H41" s="150"/>
      <c r="I41" s="150"/>
      <c r="J41" s="150"/>
      <c r="K41" s="131"/>
      <c r="L41" s="137"/>
      <c r="M41" s="39"/>
      <c r="N41" s="39"/>
      <c r="O41" s="39"/>
      <c r="P41" s="39"/>
      <c r="Q41" s="39"/>
      <c r="R41" s="113"/>
    </row>
    <row r="42" spans="2:18" x14ac:dyDescent="0.2">
      <c r="B42" s="130"/>
      <c r="C42" s="131"/>
      <c r="D42" s="135"/>
      <c r="E42" s="39"/>
      <c r="F42" s="148"/>
      <c r="G42" s="149"/>
      <c r="H42" s="150"/>
      <c r="I42" s="150"/>
      <c r="J42" s="150"/>
      <c r="K42" s="131"/>
      <c r="L42" s="137"/>
      <c r="M42" s="39"/>
      <c r="N42" s="39"/>
      <c r="O42" s="39"/>
      <c r="P42" s="39"/>
      <c r="Q42" s="39"/>
      <c r="R42" s="113"/>
    </row>
    <row r="43" spans="2:18" x14ac:dyDescent="0.2">
      <c r="B43" s="130"/>
      <c r="C43" s="131"/>
      <c r="D43" s="135"/>
      <c r="E43" s="39"/>
      <c r="F43" s="151"/>
      <c r="G43" s="152"/>
      <c r="H43" s="155"/>
      <c r="I43" s="155"/>
      <c r="J43" s="155"/>
      <c r="K43" s="131"/>
      <c r="L43" s="137"/>
      <c r="M43" s="39"/>
      <c r="N43" s="39"/>
      <c r="O43" s="39"/>
      <c r="P43" s="39"/>
      <c r="Q43" s="39"/>
      <c r="R43" s="113"/>
    </row>
    <row r="44" spans="2:18" x14ac:dyDescent="0.2">
      <c r="B44" s="130"/>
      <c r="C44" s="131"/>
      <c r="D44" s="135"/>
      <c r="E44" s="39"/>
      <c r="F44" s="151"/>
      <c r="G44" s="152"/>
      <c r="H44" s="155"/>
      <c r="I44" s="155"/>
      <c r="J44" s="155"/>
      <c r="K44" s="131"/>
      <c r="L44" s="137"/>
      <c r="M44" s="39"/>
      <c r="N44" s="39"/>
      <c r="O44" s="39"/>
      <c r="P44" s="39"/>
      <c r="Q44" s="39"/>
      <c r="R44" s="113"/>
    </row>
    <row r="45" spans="2:18" x14ac:dyDescent="0.2">
      <c r="B45" s="130"/>
      <c r="C45" s="131"/>
      <c r="D45" s="135"/>
      <c r="E45" s="39"/>
      <c r="F45" s="151"/>
      <c r="G45" s="152"/>
      <c r="H45" s="155"/>
      <c r="I45" s="155"/>
      <c r="J45" s="155"/>
      <c r="K45" s="131"/>
      <c r="L45" s="137"/>
      <c r="M45" s="39"/>
      <c r="N45" s="39"/>
      <c r="O45" s="39"/>
      <c r="P45" s="39"/>
      <c r="Q45" s="39"/>
      <c r="R45" s="113"/>
    </row>
    <row r="46" spans="2:18" x14ac:dyDescent="0.2">
      <c r="B46" s="130"/>
      <c r="C46" s="131"/>
      <c r="D46" s="135"/>
      <c r="E46" s="39"/>
      <c r="F46" s="151"/>
      <c r="G46" s="152"/>
      <c r="H46" s="155"/>
      <c r="I46" s="155"/>
      <c r="J46" s="155"/>
      <c r="K46" s="131"/>
      <c r="L46" s="137"/>
      <c r="M46" s="39"/>
      <c r="N46" s="39"/>
      <c r="O46" s="39"/>
      <c r="P46" s="39"/>
      <c r="Q46" s="39"/>
      <c r="R46" s="113"/>
    </row>
    <row r="47" spans="2:18" ht="12.75" thickBot="1" x14ac:dyDescent="0.25">
      <c r="B47" s="48" t="s">
        <v>33</v>
      </c>
      <c r="C47" s="37"/>
      <c r="D47" s="109">
        <f>SUM($D$27:$D$46)</f>
        <v>2500</v>
      </c>
      <c r="E47" s="39"/>
      <c r="F47" s="48" t="s">
        <v>16</v>
      </c>
      <c r="G47" s="37"/>
      <c r="H47" s="37"/>
      <c r="I47" s="37"/>
      <c r="J47" s="37"/>
      <c r="K47" s="37"/>
      <c r="L47" s="108">
        <f>(SUMIF($K$17:$K$22,"Weekly",$L$17:$L$22)*52/12)+(SUMIF($K$17:$K$22,"Fortnightly",$L$17:$L$22)*26/12)+(SUMIF($K$17:$K$22,"Annually",$L$17:$L$22)/12)+(SUMIF($K$17:$K$22,"Monthly",$L$17:$L$22))</f>
        <v>5868.3333333333339</v>
      </c>
      <c r="M47" s="39"/>
      <c r="N47" s="39"/>
      <c r="O47" s="39"/>
      <c r="P47" s="39"/>
      <c r="Q47" s="39"/>
      <c r="R47" s="113"/>
    </row>
    <row r="48" spans="2:18" x14ac:dyDescent="0.2">
      <c r="B48" s="112"/>
      <c r="C48" s="39"/>
      <c r="D48" s="39"/>
      <c r="E48" s="39"/>
      <c r="F48" s="39"/>
      <c r="G48" s="39"/>
      <c r="H48" s="39"/>
      <c r="I48" s="39"/>
      <c r="J48" s="39"/>
      <c r="K48" s="39"/>
      <c r="L48" s="39"/>
      <c r="M48" s="39"/>
      <c r="N48" s="39"/>
      <c r="O48" s="39"/>
      <c r="P48" s="39"/>
      <c r="Q48" s="39"/>
      <c r="R48" s="113"/>
    </row>
    <row r="49" spans="2:18" ht="15.75" thickBot="1" x14ac:dyDescent="0.3">
      <c r="B49" s="189" t="s">
        <v>107</v>
      </c>
      <c r="C49" s="190"/>
      <c r="D49" s="190"/>
      <c r="E49" s="190"/>
      <c r="F49" s="190"/>
      <c r="G49" s="190"/>
      <c r="H49" s="190"/>
      <c r="I49" s="190"/>
      <c r="J49" s="190"/>
      <c r="K49" s="190"/>
      <c r="L49" s="190"/>
      <c r="M49" s="190"/>
      <c r="N49" s="190"/>
      <c r="O49" s="39"/>
      <c r="P49" s="39"/>
      <c r="Q49" s="39"/>
      <c r="R49" s="113"/>
    </row>
    <row r="50" spans="2:18" ht="12.75" thickBot="1" x14ac:dyDescent="0.25">
      <c r="B50" s="45" t="s">
        <v>36</v>
      </c>
      <c r="C50" s="123">
        <f>C10</f>
        <v>42614</v>
      </c>
      <c r="D50" s="123">
        <f>EDATE($C$10,1)</f>
        <v>42644</v>
      </c>
      <c r="E50" s="123">
        <f>EDATE($C$10,2)</f>
        <v>42675</v>
      </c>
      <c r="F50" s="123">
        <f>EDATE($C$10,3)</f>
        <v>42705</v>
      </c>
      <c r="G50" s="123">
        <f>EDATE($C$10,4)</f>
        <v>42736</v>
      </c>
      <c r="H50" s="123">
        <f>EDATE($C$10,5)</f>
        <v>42767</v>
      </c>
      <c r="I50" s="123">
        <f>EDATE($C$10,6)</f>
        <v>42795</v>
      </c>
      <c r="J50" s="123">
        <f>EDATE($C$10,7)</f>
        <v>42826</v>
      </c>
      <c r="K50" s="123">
        <f>EDATE($C$10,8)</f>
        <v>42856</v>
      </c>
      <c r="L50" s="123">
        <f>EDATE($C$10,9)</f>
        <v>42887</v>
      </c>
      <c r="M50" s="123">
        <f>EDATE($C$10,10)</f>
        <v>42917</v>
      </c>
      <c r="N50" s="124">
        <f>EDATE($C$10,11)</f>
        <v>42948</v>
      </c>
      <c r="O50" s="39"/>
      <c r="P50" s="39"/>
      <c r="Q50" s="39"/>
      <c r="R50" s="113"/>
    </row>
    <row r="51" spans="2:18" x14ac:dyDescent="0.2">
      <c r="B51" s="76" t="s">
        <v>105</v>
      </c>
      <c r="C51" s="136"/>
      <c r="D51" s="22">
        <f t="shared" ref="D51:N51" si="0">C56</f>
        <v>-1101.6666666666679</v>
      </c>
      <c r="E51" s="22">
        <f t="shared" si="0"/>
        <v>-2203.3333333333358</v>
      </c>
      <c r="F51" s="22">
        <f t="shared" si="0"/>
        <v>-3305.0000000000036</v>
      </c>
      <c r="G51" s="22">
        <f t="shared" si="0"/>
        <v>-4406.6666666666715</v>
      </c>
      <c r="H51" s="22">
        <f t="shared" si="0"/>
        <v>-5508.3333333333394</v>
      </c>
      <c r="I51" s="22">
        <f t="shared" si="0"/>
        <v>-6610.0000000000073</v>
      </c>
      <c r="J51" s="22">
        <f t="shared" si="0"/>
        <v>-7711.6666666666752</v>
      </c>
      <c r="K51" s="22">
        <f t="shared" si="0"/>
        <v>-8813.333333333343</v>
      </c>
      <c r="L51" s="22">
        <f t="shared" si="0"/>
        <v>-9915.0000000000109</v>
      </c>
      <c r="M51" s="22">
        <f t="shared" si="0"/>
        <v>-11016.666666666679</v>
      </c>
      <c r="N51" s="125">
        <f t="shared" si="0"/>
        <v>-12118.333333333347</v>
      </c>
      <c r="O51" s="39"/>
      <c r="P51" s="39"/>
      <c r="Q51" s="39"/>
      <c r="R51" s="113"/>
    </row>
    <row r="52" spans="2:18" x14ac:dyDescent="0.2">
      <c r="B52" s="76" t="s">
        <v>6</v>
      </c>
      <c r="C52" s="5">
        <f t="shared" ref="C52:N52" si="1">$D$23</f>
        <v>4766.6666666666661</v>
      </c>
      <c r="D52" s="3">
        <f t="shared" si="1"/>
        <v>4766.6666666666661</v>
      </c>
      <c r="E52" s="3">
        <f t="shared" si="1"/>
        <v>4766.6666666666661</v>
      </c>
      <c r="F52" s="3">
        <f t="shared" si="1"/>
        <v>4766.6666666666661</v>
      </c>
      <c r="G52" s="3">
        <f t="shared" si="1"/>
        <v>4766.6666666666661</v>
      </c>
      <c r="H52" s="3">
        <f t="shared" si="1"/>
        <v>4766.6666666666661</v>
      </c>
      <c r="I52" s="3">
        <f t="shared" si="1"/>
        <v>4766.6666666666661</v>
      </c>
      <c r="J52" s="3">
        <f t="shared" si="1"/>
        <v>4766.6666666666661</v>
      </c>
      <c r="K52" s="3">
        <f t="shared" si="1"/>
        <v>4766.6666666666661</v>
      </c>
      <c r="L52" s="3">
        <f t="shared" si="1"/>
        <v>4766.6666666666661</v>
      </c>
      <c r="M52" s="3">
        <f t="shared" si="1"/>
        <v>4766.6666666666661</v>
      </c>
      <c r="N52" s="126">
        <f t="shared" si="1"/>
        <v>4766.6666666666661</v>
      </c>
      <c r="O52" s="39"/>
      <c r="P52" s="39"/>
      <c r="Q52" s="39"/>
      <c r="R52" s="113"/>
    </row>
    <row r="53" spans="2:18" x14ac:dyDescent="0.2">
      <c r="B53" s="76" t="s">
        <v>18</v>
      </c>
      <c r="C53" s="6">
        <f t="shared" ref="C53:N53" si="2">SUMIF($C$27:$C$46,C$50,$D$27:$D$46)</f>
        <v>0</v>
      </c>
      <c r="D53" s="4">
        <f t="shared" si="2"/>
        <v>0</v>
      </c>
      <c r="E53" s="4">
        <f t="shared" si="2"/>
        <v>0</v>
      </c>
      <c r="F53" s="4">
        <f t="shared" si="2"/>
        <v>0</v>
      </c>
      <c r="G53" s="4">
        <f t="shared" si="2"/>
        <v>0</v>
      </c>
      <c r="H53" s="4">
        <f t="shared" si="2"/>
        <v>0</v>
      </c>
      <c r="I53" s="4">
        <f t="shared" si="2"/>
        <v>0</v>
      </c>
      <c r="J53" s="4">
        <f t="shared" si="2"/>
        <v>0</v>
      </c>
      <c r="K53" s="4">
        <f t="shared" si="2"/>
        <v>0</v>
      </c>
      <c r="L53" s="4">
        <f t="shared" si="2"/>
        <v>0</v>
      </c>
      <c r="M53" s="4">
        <f t="shared" si="2"/>
        <v>0</v>
      </c>
      <c r="N53" s="127">
        <f t="shared" si="2"/>
        <v>0</v>
      </c>
      <c r="O53" s="39"/>
      <c r="P53" s="39"/>
      <c r="Q53" s="39"/>
      <c r="R53" s="113"/>
    </row>
    <row r="54" spans="2:18" x14ac:dyDescent="0.2">
      <c r="B54" s="76" t="s">
        <v>17</v>
      </c>
      <c r="C54" s="5">
        <f t="shared" ref="C54:N54" si="3">$L$47</f>
        <v>5868.3333333333339</v>
      </c>
      <c r="D54" s="3">
        <f t="shared" si="3"/>
        <v>5868.3333333333339</v>
      </c>
      <c r="E54" s="3">
        <f t="shared" si="3"/>
        <v>5868.3333333333339</v>
      </c>
      <c r="F54" s="3">
        <f t="shared" si="3"/>
        <v>5868.3333333333339</v>
      </c>
      <c r="G54" s="3">
        <f t="shared" si="3"/>
        <v>5868.3333333333339</v>
      </c>
      <c r="H54" s="3">
        <f t="shared" si="3"/>
        <v>5868.3333333333339</v>
      </c>
      <c r="I54" s="3">
        <f t="shared" si="3"/>
        <v>5868.3333333333339</v>
      </c>
      <c r="J54" s="3">
        <f t="shared" si="3"/>
        <v>5868.3333333333339</v>
      </c>
      <c r="K54" s="3">
        <f t="shared" si="3"/>
        <v>5868.3333333333339</v>
      </c>
      <c r="L54" s="3">
        <f t="shared" si="3"/>
        <v>5868.3333333333339</v>
      </c>
      <c r="M54" s="3">
        <f t="shared" si="3"/>
        <v>5868.3333333333339</v>
      </c>
      <c r="N54" s="126">
        <f t="shared" si="3"/>
        <v>5868.3333333333339</v>
      </c>
      <c r="O54" s="39"/>
      <c r="P54" s="39"/>
      <c r="Q54" s="39"/>
      <c r="R54" s="113"/>
    </row>
    <row r="55" spans="2:18" x14ac:dyDescent="0.2">
      <c r="B55" s="76" t="s">
        <v>94</v>
      </c>
      <c r="C55" s="7">
        <f t="shared" ref="C55:N55" si="4">SUMIF($Q$17:$Q$22,C$50,$R$17:$R$22)</f>
        <v>0</v>
      </c>
      <c r="D55" s="8">
        <f t="shared" si="4"/>
        <v>0</v>
      </c>
      <c r="E55" s="8">
        <f t="shared" si="4"/>
        <v>0</v>
      </c>
      <c r="F55" s="8">
        <f t="shared" si="4"/>
        <v>0</v>
      </c>
      <c r="G55" s="8">
        <f t="shared" si="4"/>
        <v>0</v>
      </c>
      <c r="H55" s="8">
        <f t="shared" si="4"/>
        <v>0</v>
      </c>
      <c r="I55" s="8">
        <f t="shared" si="4"/>
        <v>0</v>
      </c>
      <c r="J55" s="8">
        <f t="shared" si="4"/>
        <v>0</v>
      </c>
      <c r="K55" s="8">
        <f t="shared" si="4"/>
        <v>0</v>
      </c>
      <c r="L55" s="8">
        <f t="shared" si="4"/>
        <v>0</v>
      </c>
      <c r="M55" s="8">
        <f t="shared" si="4"/>
        <v>0</v>
      </c>
      <c r="N55" s="128">
        <f t="shared" si="4"/>
        <v>0</v>
      </c>
      <c r="O55" s="39"/>
      <c r="P55" s="39"/>
      <c r="Q55" s="39"/>
      <c r="R55" s="113"/>
    </row>
    <row r="56" spans="2:18" ht="12.75" thickBot="1" x14ac:dyDescent="0.25">
      <c r="B56" s="116" t="s">
        <v>106</v>
      </c>
      <c r="C56" s="9">
        <f t="shared" ref="C56:N56" si="5">(C51+C52+C53)-(C54+C55)</f>
        <v>-1101.6666666666679</v>
      </c>
      <c r="D56" s="9">
        <f t="shared" si="5"/>
        <v>-2203.3333333333358</v>
      </c>
      <c r="E56" s="9">
        <f t="shared" si="5"/>
        <v>-3305.0000000000036</v>
      </c>
      <c r="F56" s="9">
        <f t="shared" si="5"/>
        <v>-4406.6666666666715</v>
      </c>
      <c r="G56" s="9">
        <f t="shared" si="5"/>
        <v>-5508.3333333333394</v>
      </c>
      <c r="H56" s="9">
        <f t="shared" si="5"/>
        <v>-6610.0000000000073</v>
      </c>
      <c r="I56" s="9">
        <f t="shared" si="5"/>
        <v>-7711.6666666666752</v>
      </c>
      <c r="J56" s="9">
        <f t="shared" si="5"/>
        <v>-8813.333333333343</v>
      </c>
      <c r="K56" s="9">
        <f t="shared" si="5"/>
        <v>-9915.0000000000109</v>
      </c>
      <c r="L56" s="9">
        <f t="shared" si="5"/>
        <v>-11016.666666666679</v>
      </c>
      <c r="M56" s="9">
        <f t="shared" si="5"/>
        <v>-12118.333333333347</v>
      </c>
      <c r="N56" s="129">
        <f t="shared" si="5"/>
        <v>-13220.000000000015</v>
      </c>
      <c r="O56" s="39"/>
      <c r="P56" s="39"/>
      <c r="Q56" s="39"/>
      <c r="R56" s="113"/>
    </row>
    <row r="57" spans="2:18" ht="12.75" hidden="1" thickBot="1" x14ac:dyDescent="0.25">
      <c r="B57" s="117"/>
      <c r="C57" s="82"/>
      <c r="D57" s="82"/>
      <c r="E57" s="82"/>
      <c r="F57" s="82"/>
      <c r="G57" s="82"/>
      <c r="H57" s="82"/>
      <c r="I57" s="82"/>
      <c r="J57" s="82"/>
      <c r="K57" s="82"/>
      <c r="L57" s="82"/>
      <c r="M57" s="82"/>
      <c r="N57" s="82"/>
      <c r="O57" s="59"/>
      <c r="P57" s="59"/>
      <c r="Q57" s="59"/>
      <c r="R57" s="115"/>
    </row>
    <row r="58" spans="2:18" hidden="1" x14ac:dyDescent="0.2">
      <c r="B58" s="81" t="s">
        <v>109</v>
      </c>
      <c r="C58" s="41">
        <f t="shared" ref="C58:N58" si="6">IF(C56&gt;0,C56,0)</f>
        <v>0</v>
      </c>
      <c r="D58" s="41">
        <f t="shared" si="6"/>
        <v>0</v>
      </c>
      <c r="E58" s="41">
        <f t="shared" si="6"/>
        <v>0</v>
      </c>
      <c r="F58" s="41">
        <f t="shared" si="6"/>
        <v>0</v>
      </c>
      <c r="G58" s="41">
        <f t="shared" si="6"/>
        <v>0</v>
      </c>
      <c r="H58" s="41">
        <f t="shared" si="6"/>
        <v>0</v>
      </c>
      <c r="I58" s="41">
        <f t="shared" si="6"/>
        <v>0</v>
      </c>
      <c r="J58" s="41">
        <f t="shared" si="6"/>
        <v>0</v>
      </c>
      <c r="K58" s="41">
        <f t="shared" si="6"/>
        <v>0</v>
      </c>
      <c r="L58" s="41">
        <f t="shared" si="6"/>
        <v>0</v>
      </c>
      <c r="M58" s="41">
        <f t="shared" si="6"/>
        <v>0</v>
      </c>
      <c r="N58" s="41">
        <f t="shared" si="6"/>
        <v>0</v>
      </c>
      <c r="O58" s="39"/>
      <c r="P58" s="39"/>
      <c r="Q58" s="39"/>
      <c r="R58" s="113"/>
    </row>
    <row r="59" spans="2:18" ht="12.75" hidden="1" thickBot="1" x14ac:dyDescent="0.25">
      <c r="B59" s="83" t="s">
        <v>110</v>
      </c>
      <c r="C59" s="82">
        <f t="shared" ref="C59:N59" si="7">IF(C56&lt;0,-C56,0)</f>
        <v>1101.6666666666679</v>
      </c>
      <c r="D59" s="82">
        <f t="shared" si="7"/>
        <v>2203.3333333333358</v>
      </c>
      <c r="E59" s="82">
        <f t="shared" si="7"/>
        <v>3305.0000000000036</v>
      </c>
      <c r="F59" s="82">
        <f t="shared" si="7"/>
        <v>4406.6666666666715</v>
      </c>
      <c r="G59" s="82">
        <f t="shared" si="7"/>
        <v>5508.3333333333394</v>
      </c>
      <c r="H59" s="82">
        <f t="shared" si="7"/>
        <v>6610.0000000000073</v>
      </c>
      <c r="I59" s="82">
        <f t="shared" si="7"/>
        <v>7711.6666666666752</v>
      </c>
      <c r="J59" s="82">
        <f t="shared" si="7"/>
        <v>8813.333333333343</v>
      </c>
      <c r="K59" s="82">
        <f t="shared" si="7"/>
        <v>9915.0000000000109</v>
      </c>
      <c r="L59" s="82">
        <f t="shared" si="7"/>
        <v>11016.666666666679</v>
      </c>
      <c r="M59" s="82">
        <f t="shared" si="7"/>
        <v>12118.333333333347</v>
      </c>
      <c r="N59" s="82">
        <f t="shared" si="7"/>
        <v>13220.000000000015</v>
      </c>
      <c r="O59" s="59"/>
      <c r="P59" s="59"/>
      <c r="Q59" s="59"/>
      <c r="R59" s="115"/>
    </row>
    <row r="60" spans="2:18" x14ac:dyDescent="0.2"/>
  </sheetData>
  <sheetProtection algorithmName="SHA-512" hashValue="iAVXbmolQmW5ygRYO7wB9QbkQgCEOmXvdQAxxWutn0X4jMHHD3whRPFFqqv/1bt8jvphIAmepdq8QaQGSgH9cg==" saltValue="dmP2fM3B1jdgkvGSVF38ZA==" spinCount="100000" sheet="1" objects="1" scenarios="1" selectLockedCells="1"/>
  <mergeCells count="58">
    <mergeCell ref="H20:J20"/>
    <mergeCell ref="L7:L8"/>
    <mergeCell ref="L9:M13"/>
    <mergeCell ref="B49:N49"/>
    <mergeCell ref="H7:H8"/>
    <mergeCell ref="F9:G13"/>
    <mergeCell ref="H9:I13"/>
    <mergeCell ref="J7:J8"/>
    <mergeCell ref="J9:K13"/>
    <mergeCell ref="N20:P20"/>
    <mergeCell ref="N21:P21"/>
    <mergeCell ref="N22:P22"/>
    <mergeCell ref="N15:Q15"/>
    <mergeCell ref="H46:J46"/>
    <mergeCell ref="H26:J26"/>
    <mergeCell ref="H27:J27"/>
    <mergeCell ref="H28:J28"/>
    <mergeCell ref="H22:J22"/>
    <mergeCell ref="H23:J23"/>
    <mergeCell ref="H24:J24"/>
    <mergeCell ref="H25:J25"/>
    <mergeCell ref="F45:G45"/>
    <mergeCell ref="B2:R4"/>
    <mergeCell ref="N17:P17"/>
    <mergeCell ref="N16:P16"/>
    <mergeCell ref="N18:P18"/>
    <mergeCell ref="N19:P19"/>
    <mergeCell ref="F7:F8"/>
    <mergeCell ref="F6:M6"/>
    <mergeCell ref="F15:L15"/>
    <mergeCell ref="B15:D15"/>
    <mergeCell ref="C6:D6"/>
    <mergeCell ref="C7:D7"/>
    <mergeCell ref="C8:D8"/>
    <mergeCell ref="B25:D25"/>
    <mergeCell ref="F17:G17"/>
    <mergeCell ref="F18:G18"/>
    <mergeCell ref="F46:G46"/>
    <mergeCell ref="F44:G44"/>
    <mergeCell ref="H17:J17"/>
    <mergeCell ref="H16:J16"/>
    <mergeCell ref="H18:J18"/>
    <mergeCell ref="H19:J19"/>
    <mergeCell ref="F24:G24"/>
    <mergeCell ref="F25:G25"/>
    <mergeCell ref="F26:G26"/>
    <mergeCell ref="F27:G27"/>
    <mergeCell ref="F28:G28"/>
    <mergeCell ref="F43:G43"/>
    <mergeCell ref="H43:J43"/>
    <mergeCell ref="H44:J44"/>
    <mergeCell ref="H45:J45"/>
    <mergeCell ref="H21:J21"/>
    <mergeCell ref="F19:G19"/>
    <mergeCell ref="F20:G20"/>
    <mergeCell ref="F21:G21"/>
    <mergeCell ref="F22:G22"/>
    <mergeCell ref="F23:G23"/>
  </mergeCells>
  <dataValidations count="4">
    <dataValidation type="list" allowBlank="1" showInputMessage="1" showErrorMessage="1" sqref="C17:C22 K17:K46">
      <formula1>INDIRECT("tb_Frequency[Frequency]")</formula1>
    </dataValidation>
    <dataValidation type="list" allowBlank="1" showInputMessage="1" showErrorMessage="1" sqref="C27:C46 Q17:Q22">
      <formula1>INDIRECT("tb_Months[Month]")</formula1>
    </dataValidation>
    <dataValidation type="list" allowBlank="1" showInputMessage="1" showErrorMessage="1" sqref="H17:H46">
      <formula1>_Description_</formula1>
    </dataValidation>
    <dataValidation type="list" allowBlank="1" showInputMessage="1" showErrorMessage="1" sqref="F17:G46">
      <formula1>INDIRECT("tb_Categories[Category]")</formula1>
    </dataValidation>
  </dataValidations>
  <hyperlinks>
    <hyperlink ref="C7" r:id="rId1"/>
  </hyperlinks>
  <pageMargins left="0.7" right="0.7" top="0.75" bottom="0.75" header="0.3" footer="0.3"/>
  <pageSetup paperSize="9" scale="80" orientation="landscape" r:id="rId2"/>
  <colBreaks count="1" manualBreakCount="1">
    <brk id="18" max="1048575" man="1"/>
  </colBreaks>
  <ignoredErrors>
    <ignoredError sqref="F7 H7:L8" numberStoredAsText="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LookUpLists!$B$2:$B$13</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23"/>
  <sheetViews>
    <sheetView showRowColHeaders="0" zoomScale="98" zoomScaleNormal="98" workbookViewId="0">
      <selection activeCell="A2" sqref="A2"/>
    </sheetView>
  </sheetViews>
  <sheetFormatPr defaultColWidth="0" defaultRowHeight="12" zeroHeight="1" x14ac:dyDescent="0.2"/>
  <cols>
    <col min="1" max="1" width="15.28515625" style="36" customWidth="1"/>
    <col min="2" max="2" width="13.5703125" style="36" customWidth="1"/>
    <col min="3" max="3" width="8.42578125" style="36" customWidth="1"/>
    <col min="4" max="4" width="10.85546875" style="36" customWidth="1"/>
    <col min="5" max="5" width="8.7109375" style="36" customWidth="1"/>
    <col min="6" max="6" width="9.28515625" style="36" customWidth="1"/>
    <col min="7" max="18" width="9.140625" style="36" customWidth="1"/>
    <col min="19" max="16384" width="9.140625" style="36" hidden="1"/>
  </cols>
  <sheetData>
    <row r="1" spans="1:14" ht="27" customHeight="1" thickBot="1" x14ac:dyDescent="0.35">
      <c r="A1" s="195" t="s">
        <v>140</v>
      </c>
      <c r="B1" s="195"/>
      <c r="C1" s="195"/>
      <c r="D1" s="195"/>
      <c r="E1" s="195"/>
      <c r="F1" s="195"/>
      <c r="G1" s="195"/>
      <c r="H1" s="195"/>
      <c r="I1" s="195"/>
      <c r="J1" s="195"/>
      <c r="K1" s="195"/>
      <c r="L1" s="195"/>
      <c r="M1" s="195"/>
      <c r="N1" s="195"/>
    </row>
    <row r="2" spans="1:14" ht="12.75" thickBot="1" x14ac:dyDescent="0.25">
      <c r="A2" s="110"/>
      <c r="B2" s="111"/>
      <c r="C2" s="111"/>
      <c r="D2" s="111"/>
      <c r="E2" s="111"/>
      <c r="F2" s="111"/>
      <c r="G2" s="111"/>
      <c r="H2" s="111"/>
      <c r="I2" s="111"/>
      <c r="J2" s="111"/>
      <c r="K2" s="111"/>
      <c r="L2" s="111"/>
      <c r="M2" s="111"/>
      <c r="N2" s="52"/>
    </row>
    <row r="3" spans="1:14" ht="12.75" thickBot="1" x14ac:dyDescent="0.25">
      <c r="A3" s="93" t="s">
        <v>119</v>
      </c>
      <c r="B3" s="94" t="s">
        <v>36</v>
      </c>
      <c r="C3" s="105" t="s">
        <v>123</v>
      </c>
      <c r="D3" s="106" t="s">
        <v>124</v>
      </c>
      <c r="E3" s="106" t="s">
        <v>125</v>
      </c>
      <c r="F3" s="107" t="s">
        <v>126</v>
      </c>
      <c r="G3" s="39"/>
      <c r="H3" s="39"/>
      <c r="I3" s="39"/>
      <c r="J3" s="39"/>
      <c r="K3" s="39"/>
      <c r="L3" s="39"/>
      <c r="M3" s="39"/>
      <c r="N3" s="113"/>
    </row>
    <row r="4" spans="1:14" x14ac:dyDescent="0.2">
      <c r="A4" s="95" t="s">
        <v>120</v>
      </c>
      <c r="B4" s="102" t="s">
        <v>38</v>
      </c>
      <c r="C4" s="87">
        <v>500</v>
      </c>
      <c r="D4" s="88">
        <v>1000</v>
      </c>
      <c r="E4" s="88">
        <v>2166.6666666666665</v>
      </c>
      <c r="F4" s="89">
        <v>26000</v>
      </c>
      <c r="G4" s="39"/>
      <c r="H4" s="39"/>
      <c r="I4" s="39"/>
      <c r="J4" s="39"/>
      <c r="K4" s="39"/>
      <c r="L4" s="39"/>
      <c r="M4" s="39"/>
      <c r="N4" s="113"/>
    </row>
    <row r="5" spans="1:14" x14ac:dyDescent="0.2">
      <c r="A5" s="96"/>
      <c r="B5" s="103" t="s">
        <v>46</v>
      </c>
      <c r="C5" s="90">
        <v>52.307692307692307</v>
      </c>
      <c r="D5" s="54">
        <v>104.61538461538461</v>
      </c>
      <c r="E5" s="54">
        <v>226.66666666666669</v>
      </c>
      <c r="F5" s="55">
        <v>2720</v>
      </c>
      <c r="G5" s="39"/>
      <c r="H5" s="39"/>
      <c r="I5" s="39"/>
      <c r="J5" s="39"/>
      <c r="K5" s="39"/>
      <c r="L5" s="39"/>
      <c r="M5" s="39"/>
      <c r="N5" s="113"/>
    </row>
    <row r="6" spans="1:14" x14ac:dyDescent="0.2">
      <c r="A6" s="96"/>
      <c r="B6" s="103" t="s">
        <v>52</v>
      </c>
      <c r="C6" s="90">
        <v>0</v>
      </c>
      <c r="D6" s="54">
        <v>0</v>
      </c>
      <c r="E6" s="54">
        <v>0</v>
      </c>
      <c r="F6" s="55">
        <v>0</v>
      </c>
      <c r="G6" s="39"/>
      <c r="H6" s="39"/>
      <c r="I6" s="39"/>
      <c r="J6" s="39"/>
      <c r="K6" s="39"/>
      <c r="L6" s="39"/>
      <c r="M6" s="39"/>
      <c r="N6" s="113"/>
    </row>
    <row r="7" spans="1:14" x14ac:dyDescent="0.2">
      <c r="A7" s="96"/>
      <c r="B7" s="103" t="s">
        <v>56</v>
      </c>
      <c r="C7" s="90">
        <v>125</v>
      </c>
      <c r="D7" s="54">
        <v>250</v>
      </c>
      <c r="E7" s="54">
        <v>541.66666666666663</v>
      </c>
      <c r="F7" s="55">
        <v>6500</v>
      </c>
      <c r="G7" s="39"/>
      <c r="H7" s="39"/>
      <c r="I7" s="39"/>
      <c r="J7" s="39"/>
      <c r="K7" s="39"/>
      <c r="L7" s="39"/>
      <c r="M7" s="39"/>
      <c r="N7" s="113"/>
    </row>
    <row r="8" spans="1:14" x14ac:dyDescent="0.2">
      <c r="A8" s="96"/>
      <c r="B8" s="103" t="s">
        <v>60</v>
      </c>
      <c r="C8" s="90">
        <v>0</v>
      </c>
      <c r="D8" s="54">
        <v>0</v>
      </c>
      <c r="E8" s="54">
        <v>0</v>
      </c>
      <c r="F8" s="55">
        <v>0</v>
      </c>
      <c r="G8" s="39"/>
      <c r="H8" s="39"/>
      <c r="I8" s="39"/>
      <c r="J8" s="39"/>
      <c r="K8" s="39"/>
      <c r="L8" s="39"/>
      <c r="M8" s="39"/>
      <c r="N8" s="113"/>
    </row>
    <row r="9" spans="1:14" x14ac:dyDescent="0.2">
      <c r="A9" s="96"/>
      <c r="B9" s="103" t="s">
        <v>63</v>
      </c>
      <c r="C9" s="90">
        <v>0</v>
      </c>
      <c r="D9" s="54">
        <v>0</v>
      </c>
      <c r="E9" s="54">
        <v>0</v>
      </c>
      <c r="F9" s="55">
        <v>0</v>
      </c>
      <c r="G9" s="39"/>
      <c r="H9" s="39"/>
      <c r="I9" s="39"/>
      <c r="J9" s="39"/>
      <c r="K9" s="39"/>
      <c r="L9" s="39"/>
      <c r="M9" s="39"/>
      <c r="N9" s="113"/>
    </row>
    <row r="10" spans="1:14" x14ac:dyDescent="0.2">
      <c r="A10" s="96"/>
      <c r="B10" s="103" t="s">
        <v>66</v>
      </c>
      <c r="C10" s="90">
        <v>80</v>
      </c>
      <c r="D10" s="54">
        <v>160</v>
      </c>
      <c r="E10" s="54">
        <v>346.66666666666669</v>
      </c>
      <c r="F10" s="55">
        <v>4160</v>
      </c>
      <c r="G10" s="39"/>
      <c r="H10" s="39"/>
      <c r="I10" s="39"/>
      <c r="J10" s="39"/>
      <c r="K10" s="39"/>
      <c r="L10" s="39"/>
      <c r="M10" s="39"/>
      <c r="N10" s="113"/>
    </row>
    <row r="11" spans="1:14" x14ac:dyDescent="0.2">
      <c r="A11" s="96"/>
      <c r="B11" s="103" t="s">
        <v>69</v>
      </c>
      <c r="C11" s="90">
        <v>0</v>
      </c>
      <c r="D11" s="54">
        <v>0</v>
      </c>
      <c r="E11" s="54">
        <v>0</v>
      </c>
      <c r="F11" s="55">
        <v>0</v>
      </c>
      <c r="G11" s="39"/>
      <c r="H11" s="39"/>
      <c r="I11" s="39"/>
      <c r="J11" s="39"/>
      <c r="K11" s="39"/>
      <c r="L11" s="39"/>
      <c r="M11" s="39"/>
      <c r="N11" s="113"/>
    </row>
    <row r="12" spans="1:14" x14ac:dyDescent="0.2">
      <c r="A12" s="96"/>
      <c r="B12" s="103" t="s">
        <v>71</v>
      </c>
      <c r="C12" s="90">
        <v>0</v>
      </c>
      <c r="D12" s="54">
        <v>0</v>
      </c>
      <c r="E12" s="54">
        <v>0</v>
      </c>
      <c r="F12" s="55">
        <v>0</v>
      </c>
      <c r="G12" s="39"/>
      <c r="H12" s="39"/>
      <c r="I12" s="39"/>
      <c r="J12" s="39"/>
      <c r="K12" s="39"/>
      <c r="L12" s="39"/>
      <c r="M12" s="39"/>
      <c r="N12" s="113"/>
    </row>
    <row r="13" spans="1:14" x14ac:dyDescent="0.2">
      <c r="A13" s="96"/>
      <c r="B13" s="103" t="s">
        <v>77</v>
      </c>
      <c r="C13" s="90">
        <v>0</v>
      </c>
      <c r="D13" s="54">
        <v>0</v>
      </c>
      <c r="E13" s="54">
        <v>0</v>
      </c>
      <c r="F13" s="55">
        <v>0</v>
      </c>
      <c r="G13" s="39"/>
      <c r="H13" s="39"/>
      <c r="I13" s="39"/>
      <c r="J13" s="39"/>
      <c r="K13" s="39"/>
      <c r="L13" s="39"/>
      <c r="M13" s="39"/>
      <c r="N13" s="113"/>
    </row>
    <row r="14" spans="1:14" x14ac:dyDescent="0.2">
      <c r="A14" s="96"/>
      <c r="B14" s="103" t="s">
        <v>81</v>
      </c>
      <c r="C14" s="90">
        <v>0</v>
      </c>
      <c r="D14" s="54">
        <v>0</v>
      </c>
      <c r="E14" s="54">
        <v>0</v>
      </c>
      <c r="F14" s="55">
        <v>0</v>
      </c>
      <c r="G14" s="39"/>
      <c r="H14" s="39"/>
      <c r="I14" s="39"/>
      <c r="J14" s="39"/>
      <c r="K14" s="39"/>
      <c r="L14" s="39"/>
      <c r="M14" s="39"/>
      <c r="N14" s="113"/>
    </row>
    <row r="15" spans="1:14" x14ac:dyDescent="0.2">
      <c r="A15" s="96"/>
      <c r="B15" s="103" t="s">
        <v>85</v>
      </c>
      <c r="C15" s="90">
        <v>0</v>
      </c>
      <c r="D15" s="54">
        <v>0</v>
      </c>
      <c r="E15" s="54">
        <v>0</v>
      </c>
      <c r="F15" s="55">
        <v>0</v>
      </c>
      <c r="G15" s="39"/>
      <c r="H15" s="39"/>
      <c r="I15" s="39"/>
      <c r="J15" s="39"/>
      <c r="K15" s="39"/>
      <c r="L15" s="39"/>
      <c r="M15" s="39"/>
      <c r="N15" s="113"/>
    </row>
    <row r="16" spans="1:14" x14ac:dyDescent="0.2">
      <c r="A16" s="96"/>
      <c r="B16" s="103" t="s">
        <v>88</v>
      </c>
      <c r="C16" s="90">
        <v>0</v>
      </c>
      <c r="D16" s="54">
        <v>0</v>
      </c>
      <c r="E16" s="54">
        <v>0</v>
      </c>
      <c r="F16" s="55">
        <v>0</v>
      </c>
      <c r="G16" s="39"/>
      <c r="H16" s="39"/>
      <c r="I16" s="39"/>
      <c r="J16" s="39"/>
      <c r="K16" s="39"/>
      <c r="L16" s="39"/>
      <c r="M16" s="39"/>
      <c r="N16" s="113"/>
    </row>
    <row r="17" spans="1:14" x14ac:dyDescent="0.2">
      <c r="A17" s="96"/>
      <c r="B17" s="103" t="s">
        <v>113</v>
      </c>
      <c r="C17" s="90">
        <v>58.653846153846153</v>
      </c>
      <c r="D17" s="54">
        <v>117.30769230769231</v>
      </c>
      <c r="E17" s="54">
        <v>254.16666666666666</v>
      </c>
      <c r="F17" s="55">
        <v>3050</v>
      </c>
      <c r="G17" s="39"/>
      <c r="H17" s="39"/>
      <c r="I17" s="39"/>
      <c r="J17" s="39"/>
      <c r="K17" s="39"/>
      <c r="L17" s="39"/>
      <c r="M17" s="39"/>
      <c r="N17" s="113"/>
    </row>
    <row r="18" spans="1:14" x14ac:dyDescent="0.2">
      <c r="A18" s="96"/>
      <c r="B18" s="103" t="s">
        <v>90</v>
      </c>
      <c r="C18" s="90">
        <v>0</v>
      </c>
      <c r="D18" s="54">
        <v>0</v>
      </c>
      <c r="E18" s="54">
        <v>0</v>
      </c>
      <c r="F18" s="55">
        <v>0</v>
      </c>
      <c r="G18" s="39"/>
      <c r="H18" s="39"/>
      <c r="I18" s="39"/>
      <c r="J18" s="39"/>
      <c r="K18" s="39"/>
      <c r="L18" s="39"/>
      <c r="M18" s="39"/>
      <c r="N18" s="113"/>
    </row>
    <row r="19" spans="1:14" ht="12.75" thickBot="1" x14ac:dyDescent="0.25">
      <c r="A19" s="97"/>
      <c r="B19" s="119" t="s">
        <v>153</v>
      </c>
      <c r="C19" s="91">
        <v>0</v>
      </c>
      <c r="D19" s="57">
        <v>0</v>
      </c>
      <c r="E19" s="57">
        <v>0</v>
      </c>
      <c r="F19" s="58">
        <v>0</v>
      </c>
      <c r="G19" s="39"/>
      <c r="H19" s="39"/>
      <c r="I19" s="39"/>
      <c r="J19" s="39"/>
      <c r="K19" s="39"/>
      <c r="L19" s="39"/>
      <c r="M19" s="39"/>
      <c r="N19" s="113"/>
    </row>
    <row r="20" spans="1:14" ht="12.75" thickBot="1" x14ac:dyDescent="0.25">
      <c r="A20" s="98" t="s">
        <v>121</v>
      </c>
      <c r="B20" s="99"/>
      <c r="C20" s="91">
        <v>815.96153846153845</v>
      </c>
      <c r="D20" s="57">
        <v>1631.9230769230769</v>
      </c>
      <c r="E20" s="57">
        <v>3535.8333333333326</v>
      </c>
      <c r="F20" s="58">
        <v>42430</v>
      </c>
      <c r="G20" s="39"/>
      <c r="H20" s="39"/>
      <c r="I20" s="39"/>
      <c r="J20" s="39"/>
      <c r="K20" s="39"/>
      <c r="L20" s="39"/>
      <c r="M20" s="39"/>
      <c r="N20" s="113"/>
    </row>
    <row r="21" spans="1:14" x14ac:dyDescent="0.2">
      <c r="A21" s="95" t="s">
        <v>80</v>
      </c>
      <c r="B21" s="102" t="s">
        <v>80</v>
      </c>
      <c r="C21" s="90">
        <v>1099.9999999999998</v>
      </c>
      <c r="D21" s="54">
        <v>2199.9999999999995</v>
      </c>
      <c r="E21" s="54">
        <v>4766.6666666666661</v>
      </c>
      <c r="F21" s="55">
        <v>57199.999999999993</v>
      </c>
      <c r="G21" s="39"/>
      <c r="H21" s="39"/>
      <c r="I21" s="39"/>
      <c r="J21" s="39"/>
      <c r="K21" s="39"/>
      <c r="L21" s="39"/>
      <c r="M21" s="39"/>
      <c r="N21" s="113"/>
    </row>
    <row r="22" spans="1:14" ht="12.75" thickBot="1" x14ac:dyDescent="0.25">
      <c r="A22" s="97"/>
      <c r="B22" s="104" t="s">
        <v>111</v>
      </c>
      <c r="C22" s="90">
        <v>48.07692307692308</v>
      </c>
      <c r="D22" s="54">
        <v>96.15384615384616</v>
      </c>
      <c r="E22" s="54">
        <v>208.33333333333334</v>
      </c>
      <c r="F22" s="55">
        <v>2500</v>
      </c>
      <c r="G22" s="39"/>
      <c r="H22" s="39"/>
      <c r="I22" s="39"/>
      <c r="J22" s="39"/>
      <c r="K22" s="39"/>
      <c r="L22" s="39"/>
      <c r="M22" s="39"/>
      <c r="N22" s="113"/>
    </row>
    <row r="23" spans="1:14" ht="12.75" thickBot="1" x14ac:dyDescent="0.25">
      <c r="A23" s="98" t="s">
        <v>122</v>
      </c>
      <c r="B23" s="99"/>
      <c r="C23" s="91">
        <v>1148.0769230769229</v>
      </c>
      <c r="D23" s="57">
        <v>2296.1538461538457</v>
      </c>
      <c r="E23" s="57">
        <v>4974.9999999999991</v>
      </c>
      <c r="F23" s="58">
        <v>59699.999999999993</v>
      </c>
      <c r="G23" s="39"/>
      <c r="H23" s="39"/>
      <c r="I23" s="39"/>
      <c r="J23" s="39"/>
      <c r="K23" s="39"/>
      <c r="L23" s="39"/>
      <c r="M23" s="39"/>
      <c r="N23" s="113"/>
    </row>
    <row r="24" spans="1:14" ht="12.75" thickBot="1" x14ac:dyDescent="0.25">
      <c r="A24" s="100" t="s">
        <v>117</v>
      </c>
      <c r="B24" s="101"/>
      <c r="C24" s="92">
        <v>1964.0384615384612</v>
      </c>
      <c r="D24" s="60">
        <v>3928.0769230769224</v>
      </c>
      <c r="E24" s="60">
        <v>8510.8333333333321</v>
      </c>
      <c r="F24" s="61">
        <v>102130</v>
      </c>
      <c r="G24" s="39"/>
      <c r="H24" s="39"/>
      <c r="I24" s="39"/>
      <c r="J24" s="39"/>
      <c r="K24" s="39"/>
      <c r="L24" s="39"/>
      <c r="M24" s="39"/>
      <c r="N24" s="113"/>
    </row>
    <row r="25" spans="1:14" x14ac:dyDescent="0.2">
      <c r="G25" s="39"/>
      <c r="H25" s="39"/>
      <c r="I25" s="39"/>
      <c r="J25" s="39"/>
      <c r="K25" s="39"/>
      <c r="L25" s="39"/>
      <c r="M25" s="39"/>
      <c r="N25" s="113"/>
    </row>
    <row r="26" spans="1:14" ht="12.75" thickBot="1" x14ac:dyDescent="0.25">
      <c r="A26"/>
      <c r="B26"/>
      <c r="C26"/>
      <c r="D26"/>
      <c r="E26"/>
      <c r="F26"/>
      <c r="G26" s="39"/>
      <c r="H26" s="39"/>
      <c r="I26" s="39"/>
      <c r="J26" s="39"/>
      <c r="K26" s="39"/>
      <c r="L26" s="39"/>
      <c r="M26" s="39"/>
      <c r="N26" s="113"/>
    </row>
    <row r="27" spans="1:14" x14ac:dyDescent="0.2">
      <c r="A27" s="56"/>
      <c r="B27" s="41"/>
      <c r="C27" s="41"/>
      <c r="D27" s="41"/>
      <c r="E27" s="41"/>
      <c r="F27" s="41"/>
      <c r="G27" s="39"/>
      <c r="H27" s="39"/>
      <c r="I27" s="39"/>
      <c r="J27" s="39"/>
      <c r="K27" s="39"/>
      <c r="L27" s="39"/>
      <c r="M27" s="39"/>
      <c r="N27" s="113"/>
    </row>
    <row r="28" spans="1:14" x14ac:dyDescent="0.2">
      <c r="A28" s="56"/>
      <c r="B28" s="41"/>
      <c r="C28" s="41"/>
      <c r="D28" s="41"/>
      <c r="E28" s="41"/>
      <c r="F28" s="41"/>
      <c r="G28" s="39"/>
      <c r="H28" s="39"/>
      <c r="I28" s="39"/>
      <c r="J28" s="39"/>
      <c r="K28" s="39"/>
      <c r="L28" s="39"/>
      <c r="M28" s="39"/>
      <c r="N28" s="113"/>
    </row>
    <row r="29" spans="1:14" x14ac:dyDescent="0.2">
      <c r="A29" s="56"/>
      <c r="B29" s="41"/>
      <c r="C29" s="41"/>
      <c r="D29" s="41"/>
      <c r="E29" s="41"/>
      <c r="F29" s="41"/>
      <c r="G29" s="39"/>
      <c r="H29" s="39"/>
      <c r="I29" s="39"/>
      <c r="J29" s="39"/>
      <c r="K29" s="39"/>
      <c r="L29" s="39"/>
      <c r="M29" s="39"/>
      <c r="N29" s="113"/>
    </row>
    <row r="30" spans="1:14" x14ac:dyDescent="0.2">
      <c r="A30" s="56"/>
      <c r="B30" s="41"/>
      <c r="C30" s="41"/>
      <c r="D30" s="41"/>
      <c r="E30" s="41"/>
      <c r="F30" s="41"/>
      <c r="G30" s="39"/>
      <c r="H30" s="39"/>
      <c r="I30" s="39"/>
      <c r="J30" s="39"/>
      <c r="K30" s="39"/>
      <c r="L30" s="39"/>
      <c r="M30" s="39"/>
      <c r="N30" s="113"/>
    </row>
    <row r="31" spans="1:14" x14ac:dyDescent="0.2">
      <c r="A31" s="56"/>
      <c r="B31" s="41"/>
      <c r="C31" s="41"/>
      <c r="D31" s="41"/>
      <c r="E31" s="41"/>
      <c r="F31" s="41"/>
      <c r="G31" s="39"/>
      <c r="H31" s="39"/>
      <c r="I31" s="39"/>
      <c r="J31" s="39"/>
      <c r="K31" s="39"/>
      <c r="L31" s="39"/>
      <c r="M31" s="39"/>
      <c r="N31" s="113"/>
    </row>
    <row r="32" spans="1:14" x14ac:dyDescent="0.2">
      <c r="A32" s="56"/>
      <c r="B32" s="41"/>
      <c r="C32" s="41"/>
      <c r="D32" s="41"/>
      <c r="E32" s="41"/>
      <c r="F32" s="41"/>
      <c r="G32" s="39"/>
      <c r="H32" s="39"/>
      <c r="I32" s="39"/>
      <c r="J32" s="39"/>
      <c r="K32" s="39"/>
      <c r="L32" s="39"/>
      <c r="M32" s="39"/>
      <c r="N32" s="113"/>
    </row>
    <row r="33" spans="1:14" x14ac:dyDescent="0.2">
      <c r="A33" s="56"/>
      <c r="B33" s="41"/>
      <c r="C33" s="41"/>
      <c r="D33" s="41"/>
      <c r="E33" s="41"/>
      <c r="F33" s="41"/>
      <c r="G33" s="39"/>
      <c r="H33" s="39"/>
      <c r="I33" s="39"/>
      <c r="J33" s="39"/>
      <c r="K33" s="39"/>
      <c r="L33" s="39"/>
      <c r="M33" s="39"/>
      <c r="N33" s="113"/>
    </row>
    <row r="34" spans="1:14" x14ac:dyDescent="0.2">
      <c r="A34" s="56"/>
      <c r="B34" s="41"/>
      <c r="C34" s="41"/>
      <c r="D34" s="41"/>
      <c r="E34" s="41"/>
      <c r="F34" s="41"/>
      <c r="G34" s="39"/>
      <c r="H34" s="39"/>
      <c r="I34" s="39"/>
      <c r="J34" s="39"/>
      <c r="K34" s="39"/>
      <c r="L34" s="39"/>
      <c r="M34" s="39"/>
      <c r="N34" s="113"/>
    </row>
    <row r="35" spans="1:14" x14ac:dyDescent="0.2">
      <c r="A35" s="56"/>
      <c r="B35" s="41"/>
      <c r="C35" s="41"/>
      <c r="D35" s="41"/>
      <c r="E35" s="41"/>
      <c r="F35" s="41"/>
      <c r="G35" s="39"/>
      <c r="H35" s="39"/>
      <c r="I35" s="39"/>
      <c r="J35" s="39"/>
      <c r="K35" s="39"/>
      <c r="L35" s="39"/>
      <c r="M35" s="39"/>
      <c r="N35" s="113"/>
    </row>
    <row r="36" spans="1:14" x14ac:dyDescent="0.2">
      <c r="A36" s="56"/>
      <c r="B36" s="41"/>
      <c r="C36" s="41"/>
      <c r="D36" s="41"/>
      <c r="E36" s="41"/>
      <c r="F36" s="41"/>
      <c r="G36" s="39"/>
      <c r="H36" s="39"/>
      <c r="I36" s="39"/>
      <c r="J36" s="39"/>
      <c r="K36" s="39"/>
      <c r="L36" s="39"/>
      <c r="M36" s="39"/>
      <c r="N36" s="113"/>
    </row>
    <row r="37" spans="1:14" x14ac:dyDescent="0.2">
      <c r="A37" s="56"/>
      <c r="B37" s="41"/>
      <c r="C37" s="41"/>
      <c r="D37" s="41"/>
      <c r="E37" s="41"/>
      <c r="F37" s="41"/>
      <c r="G37" s="39"/>
      <c r="H37" s="39"/>
      <c r="I37" s="39"/>
      <c r="J37" s="39"/>
      <c r="K37" s="39"/>
      <c r="L37" s="39"/>
      <c r="M37" s="39"/>
      <c r="N37" s="113"/>
    </row>
    <row r="38" spans="1:14" x14ac:dyDescent="0.2">
      <c r="A38" s="56"/>
      <c r="B38" s="41"/>
      <c r="C38" s="41"/>
      <c r="D38" s="41"/>
      <c r="E38" s="41"/>
      <c r="F38" s="41"/>
      <c r="G38" s="39"/>
      <c r="H38" s="39"/>
      <c r="I38" s="39"/>
      <c r="J38" s="39"/>
      <c r="K38" s="39"/>
      <c r="L38" s="39"/>
      <c r="M38" s="39"/>
      <c r="N38" s="113"/>
    </row>
    <row r="39" spans="1:14" x14ac:dyDescent="0.2">
      <c r="A39" s="56"/>
      <c r="B39" s="41"/>
      <c r="C39" s="41"/>
      <c r="D39" s="41"/>
      <c r="E39" s="41"/>
      <c r="F39" s="41"/>
      <c r="G39" s="39"/>
      <c r="H39" s="39"/>
      <c r="I39" s="39"/>
      <c r="J39" s="39"/>
      <c r="K39" s="39"/>
      <c r="L39" s="39"/>
      <c r="M39" s="39"/>
      <c r="N39" s="113"/>
    </row>
    <row r="40" spans="1:14" x14ac:dyDescent="0.2">
      <c r="A40" s="56"/>
      <c r="B40" s="41"/>
      <c r="C40" s="41"/>
      <c r="D40" s="41"/>
      <c r="E40" s="41"/>
      <c r="F40" s="41"/>
      <c r="G40" s="39"/>
      <c r="H40" s="39"/>
      <c r="I40" s="39"/>
      <c r="J40" s="39"/>
      <c r="K40" s="39"/>
      <c r="L40" s="39"/>
      <c r="M40" s="39"/>
      <c r="N40" s="113"/>
    </row>
    <row r="41" spans="1:14" x14ac:dyDescent="0.2">
      <c r="A41" s="56"/>
      <c r="B41" s="41"/>
      <c r="C41" s="41"/>
      <c r="D41" s="41"/>
      <c r="E41" s="41"/>
      <c r="F41" s="41"/>
      <c r="G41" s="39"/>
      <c r="H41" s="39"/>
      <c r="I41" s="39"/>
      <c r="J41" s="39"/>
      <c r="K41" s="39"/>
      <c r="L41" s="39"/>
      <c r="M41" s="39"/>
      <c r="N41" s="113"/>
    </row>
    <row r="42" spans="1:14" x14ac:dyDescent="0.2">
      <c r="A42" s="56"/>
      <c r="B42" s="41"/>
      <c r="C42" s="41"/>
      <c r="D42" s="41"/>
      <c r="E42" s="41"/>
      <c r="F42" s="41"/>
      <c r="G42" s="39"/>
      <c r="H42" s="39"/>
      <c r="I42" s="39"/>
      <c r="J42" s="39"/>
      <c r="K42" s="39"/>
      <c r="L42" s="39"/>
      <c r="M42" s="39"/>
      <c r="N42" s="113"/>
    </row>
    <row r="43" spans="1:14" x14ac:dyDescent="0.2">
      <c r="A43" s="56"/>
      <c r="B43" s="41"/>
      <c r="C43" s="41"/>
      <c r="D43" s="41"/>
      <c r="E43" s="41"/>
      <c r="F43" s="41"/>
      <c r="G43" s="39"/>
      <c r="H43" s="39"/>
      <c r="I43" s="39"/>
      <c r="J43" s="39"/>
      <c r="K43" s="39"/>
      <c r="L43" s="39"/>
      <c r="M43" s="39"/>
      <c r="N43" s="113"/>
    </row>
    <row r="44" spans="1:14" x14ac:dyDescent="0.2">
      <c r="A44" s="56"/>
      <c r="B44" s="41"/>
      <c r="C44" s="41"/>
      <c r="D44" s="41"/>
      <c r="E44" s="41"/>
      <c r="F44" s="41"/>
      <c r="G44" s="39"/>
      <c r="H44" s="39"/>
      <c r="I44" s="39"/>
      <c r="J44" s="39"/>
      <c r="K44" s="39"/>
      <c r="L44" s="39"/>
      <c r="M44" s="39"/>
      <c r="N44" s="113"/>
    </row>
    <row r="45" spans="1:14" x14ac:dyDescent="0.2">
      <c r="A45" s="56"/>
      <c r="B45" s="41"/>
      <c r="C45" s="41"/>
      <c r="D45" s="41"/>
      <c r="E45" s="41"/>
      <c r="F45" s="41"/>
      <c r="G45" s="39"/>
      <c r="H45" s="39"/>
      <c r="I45" s="39"/>
      <c r="J45" s="39"/>
      <c r="K45" s="39"/>
      <c r="L45" s="39"/>
      <c r="M45" s="39"/>
      <c r="N45" s="113"/>
    </row>
    <row r="46" spans="1:14" x14ac:dyDescent="0.2">
      <c r="A46" s="56"/>
      <c r="B46" s="41"/>
      <c r="C46" s="41"/>
      <c r="D46" s="41"/>
      <c r="E46" s="41"/>
      <c r="F46" s="41"/>
      <c r="G46" s="39"/>
      <c r="H46" s="39"/>
      <c r="I46" s="39"/>
      <c r="J46" s="39"/>
      <c r="K46" s="39"/>
      <c r="L46" s="39"/>
      <c r="M46" s="39"/>
      <c r="N46" s="113"/>
    </row>
    <row r="47" spans="1:14" x14ac:dyDescent="0.2">
      <c r="A47" s="56"/>
      <c r="B47" s="41"/>
      <c r="C47" s="41"/>
      <c r="D47" s="41"/>
      <c r="E47" s="41"/>
      <c r="F47" s="41"/>
      <c r="G47" s="39"/>
      <c r="H47" s="39"/>
      <c r="I47" s="39"/>
      <c r="J47" s="39"/>
      <c r="K47" s="39"/>
      <c r="L47" s="39"/>
      <c r="M47" s="39"/>
      <c r="N47" s="113"/>
    </row>
    <row r="48" spans="1:14" x14ac:dyDescent="0.2">
      <c r="A48" s="56"/>
      <c r="B48" s="41"/>
      <c r="C48" s="41"/>
      <c r="D48" s="41"/>
      <c r="E48" s="41"/>
      <c r="F48" s="41"/>
      <c r="G48" s="39"/>
      <c r="H48" s="39"/>
      <c r="I48" s="39"/>
      <c r="J48" s="39"/>
      <c r="K48" s="39"/>
      <c r="L48" s="39"/>
      <c r="M48" s="39"/>
      <c r="N48" s="113"/>
    </row>
    <row r="49" spans="1:14" x14ac:dyDescent="0.2">
      <c r="A49" s="56"/>
      <c r="B49" s="41"/>
      <c r="C49" s="41"/>
      <c r="D49" s="41"/>
      <c r="E49" s="41"/>
      <c r="F49" s="41"/>
      <c r="G49" s="39"/>
      <c r="H49" s="39"/>
      <c r="I49" s="39"/>
      <c r="J49" s="39"/>
      <c r="K49" s="39"/>
      <c r="L49" s="39"/>
      <c r="M49" s="39"/>
      <c r="N49" s="113"/>
    </row>
    <row r="50" spans="1:14" x14ac:dyDescent="0.2">
      <c r="A50" s="56"/>
      <c r="B50" s="41"/>
      <c r="C50" s="41"/>
      <c r="D50" s="41"/>
      <c r="E50" s="41"/>
      <c r="F50" s="41"/>
      <c r="G50" s="39"/>
      <c r="H50" s="39"/>
      <c r="I50" s="39"/>
      <c r="J50" s="39"/>
      <c r="K50" s="39"/>
      <c r="L50" s="39"/>
      <c r="M50" s="39"/>
      <c r="N50" s="113"/>
    </row>
    <row r="51" spans="1:14" x14ac:dyDescent="0.2">
      <c r="A51" s="56"/>
      <c r="B51" s="41"/>
      <c r="C51" s="41"/>
      <c r="D51" s="41"/>
      <c r="E51" s="41"/>
      <c r="F51" s="41"/>
      <c r="G51" s="39"/>
      <c r="H51" s="39"/>
      <c r="I51" s="39"/>
      <c r="J51" s="39"/>
      <c r="K51" s="39"/>
      <c r="L51" s="39"/>
      <c r="M51" s="39"/>
      <c r="N51" s="113"/>
    </row>
    <row r="52" spans="1:14" x14ac:dyDescent="0.2">
      <c r="A52" s="56"/>
      <c r="B52" s="41"/>
      <c r="C52" s="41"/>
      <c r="D52" s="41"/>
      <c r="E52" s="41"/>
      <c r="F52" s="41"/>
      <c r="G52" s="39"/>
      <c r="H52" s="39"/>
      <c r="I52" s="39"/>
      <c r="J52" s="39"/>
      <c r="K52" s="39"/>
      <c r="L52" s="39"/>
      <c r="M52" s="39"/>
      <c r="N52" s="113"/>
    </row>
    <row r="53" spans="1:14" x14ac:dyDescent="0.2">
      <c r="A53" s="56"/>
      <c r="B53" s="41"/>
      <c r="C53" s="41"/>
      <c r="D53" s="41"/>
      <c r="E53" s="41"/>
      <c r="F53" s="41"/>
      <c r="G53" s="39"/>
      <c r="H53" s="39"/>
      <c r="I53" s="39"/>
      <c r="J53" s="39"/>
      <c r="K53" s="39"/>
      <c r="L53" s="39"/>
      <c r="M53" s="39"/>
      <c r="N53" s="113"/>
    </row>
    <row r="54" spans="1:14" x14ac:dyDescent="0.2">
      <c r="A54" s="56"/>
      <c r="B54" s="41"/>
      <c r="C54" s="41"/>
      <c r="D54" s="41"/>
      <c r="E54" s="41"/>
      <c r="F54" s="41"/>
      <c r="G54" s="39"/>
      <c r="H54" s="39"/>
      <c r="I54" s="39"/>
      <c r="J54" s="39"/>
      <c r="K54" s="39"/>
      <c r="L54" s="39"/>
      <c r="M54" s="39"/>
      <c r="N54" s="113"/>
    </row>
    <row r="55" spans="1:14" x14ac:dyDescent="0.2">
      <c r="A55" s="56"/>
      <c r="B55" s="41"/>
      <c r="C55" s="41"/>
      <c r="D55" s="41"/>
      <c r="E55" s="41"/>
      <c r="F55" s="41"/>
      <c r="G55" s="39"/>
      <c r="H55" s="39"/>
      <c r="I55" s="39"/>
      <c r="J55" s="39"/>
      <c r="K55" s="39"/>
      <c r="L55" s="39"/>
      <c r="M55" s="39"/>
      <c r="N55" s="113"/>
    </row>
    <row r="56" spans="1:14" x14ac:dyDescent="0.2">
      <c r="A56" s="56"/>
      <c r="B56" s="41"/>
      <c r="C56" s="41"/>
      <c r="D56" s="41"/>
      <c r="E56" s="41"/>
      <c r="F56" s="41"/>
      <c r="G56" s="39"/>
      <c r="H56" s="39"/>
      <c r="I56" s="39"/>
      <c r="J56" s="39"/>
      <c r="K56" s="39"/>
      <c r="L56" s="39"/>
      <c r="M56" s="39"/>
      <c r="N56" s="113"/>
    </row>
    <row r="57" spans="1:14" x14ac:dyDescent="0.2">
      <c r="A57" s="56"/>
      <c r="B57" s="41"/>
      <c r="C57" s="41"/>
      <c r="D57" s="41"/>
      <c r="E57" s="41"/>
      <c r="F57" s="41"/>
      <c r="G57" s="39"/>
      <c r="H57" s="39"/>
      <c r="I57" s="39"/>
      <c r="J57" s="39"/>
      <c r="K57" s="39"/>
      <c r="L57" s="39"/>
      <c r="M57" s="39"/>
      <c r="N57" s="113"/>
    </row>
    <row r="58" spans="1:14" x14ac:dyDescent="0.2">
      <c r="A58" s="56"/>
      <c r="B58" s="41"/>
      <c r="C58" s="41"/>
      <c r="D58" s="41"/>
      <c r="E58" s="41"/>
      <c r="F58" s="41"/>
      <c r="G58" s="39"/>
      <c r="H58" s="39"/>
      <c r="I58" s="39"/>
      <c r="J58" s="39"/>
      <c r="K58" s="39"/>
      <c r="L58" s="39"/>
      <c r="M58" s="39"/>
      <c r="N58" s="113"/>
    </row>
    <row r="59" spans="1:14" x14ac:dyDescent="0.2">
      <c r="A59" s="56"/>
      <c r="B59" s="41"/>
      <c r="C59" s="41"/>
      <c r="D59" s="41"/>
      <c r="E59" s="41"/>
      <c r="F59" s="41"/>
      <c r="G59" s="39"/>
      <c r="H59" s="39"/>
      <c r="I59" s="39"/>
      <c r="J59" s="39"/>
      <c r="K59" s="39"/>
      <c r="L59" s="39"/>
      <c r="M59" s="39"/>
      <c r="N59" s="113"/>
    </row>
    <row r="60" spans="1:14" ht="32.25" customHeight="1" thickBot="1" x14ac:dyDescent="0.25">
      <c r="A60" s="114"/>
      <c r="B60" s="59"/>
      <c r="C60" s="59"/>
      <c r="D60" s="59"/>
      <c r="E60" s="59"/>
      <c r="F60" s="59"/>
      <c r="G60" s="59"/>
      <c r="H60" s="59"/>
      <c r="I60" s="59"/>
      <c r="J60" s="59"/>
      <c r="K60" s="59"/>
      <c r="L60" s="59"/>
      <c r="M60" s="59"/>
      <c r="N60" s="115"/>
    </row>
    <row r="61" spans="1:14" hidden="1" x14ac:dyDescent="0.2">
      <c r="A61"/>
      <c r="B61"/>
      <c r="C61"/>
      <c r="D61"/>
      <c r="E61"/>
      <c r="F61"/>
    </row>
    <row r="62" spans="1:14" hidden="1" x14ac:dyDescent="0.2">
      <c r="A62" s="19" t="s">
        <v>119</v>
      </c>
      <c r="B62" t="s">
        <v>127</v>
      </c>
      <c r="C62"/>
      <c r="D62"/>
      <c r="E62"/>
      <c r="F62"/>
    </row>
    <row r="63" spans="1:14" hidden="1" x14ac:dyDescent="0.2">
      <c r="A63"/>
      <c r="B63"/>
      <c r="C63"/>
      <c r="D63"/>
      <c r="E63"/>
      <c r="F63"/>
    </row>
    <row r="64" spans="1:14" hidden="1" x14ac:dyDescent="0.2">
      <c r="A64" s="19" t="s">
        <v>116</v>
      </c>
      <c r="B64" s="19" t="s">
        <v>37</v>
      </c>
      <c r="C64" t="s">
        <v>118</v>
      </c>
      <c r="D64"/>
      <c r="E64"/>
      <c r="F64"/>
    </row>
    <row r="65" spans="1:6" hidden="1" x14ac:dyDescent="0.2">
      <c r="A65" s="20" t="s">
        <v>38</v>
      </c>
      <c r="B65" s="20" t="s">
        <v>39</v>
      </c>
      <c r="C65" s="21">
        <v>2166.6666666666665</v>
      </c>
      <c r="D65"/>
      <c r="E65"/>
      <c r="F65"/>
    </row>
    <row r="66" spans="1:6" hidden="1" x14ac:dyDescent="0.2">
      <c r="A66"/>
      <c r="B66" s="20" t="s">
        <v>40</v>
      </c>
      <c r="C66" s="21">
        <v>0</v>
      </c>
      <c r="D66"/>
      <c r="E66"/>
      <c r="F66"/>
    </row>
    <row r="67" spans="1:6" hidden="1" x14ac:dyDescent="0.2">
      <c r="A67" s="20" t="s">
        <v>46</v>
      </c>
      <c r="B67" s="20" t="s">
        <v>47</v>
      </c>
      <c r="C67" s="21">
        <v>60</v>
      </c>
      <c r="D67"/>
      <c r="E67"/>
      <c r="F67"/>
    </row>
    <row r="68" spans="1:6" hidden="1" x14ac:dyDescent="0.2">
      <c r="A68"/>
      <c r="B68" s="20" t="s">
        <v>42</v>
      </c>
      <c r="C68" s="21">
        <v>86.666666666666671</v>
      </c>
      <c r="D68"/>
      <c r="E68"/>
      <c r="F68"/>
    </row>
    <row r="69" spans="1:6" hidden="1" x14ac:dyDescent="0.2">
      <c r="A69"/>
      <c r="B69" s="20" t="s">
        <v>48</v>
      </c>
      <c r="C69" s="21">
        <v>80</v>
      </c>
      <c r="D69"/>
      <c r="E69"/>
      <c r="F69"/>
    </row>
    <row r="70" spans="1:6" ht="11.25" hidden="1" customHeight="1" x14ac:dyDescent="0.2">
      <c r="A70"/>
      <c r="B70" s="20" t="s">
        <v>49</v>
      </c>
      <c r="C70" s="21">
        <v>0</v>
      </c>
      <c r="D70"/>
      <c r="E70"/>
      <c r="F70"/>
    </row>
    <row r="71" spans="1:6" hidden="1" x14ac:dyDescent="0.2">
      <c r="A71"/>
      <c r="B71" s="20" t="s">
        <v>50</v>
      </c>
      <c r="C71" s="21">
        <v>0</v>
      </c>
      <c r="D71"/>
      <c r="E71"/>
      <c r="F71"/>
    </row>
    <row r="72" spans="1:6" hidden="1" x14ac:dyDescent="0.2">
      <c r="A72"/>
      <c r="B72" s="20" t="s">
        <v>51</v>
      </c>
      <c r="C72" s="21">
        <v>0</v>
      </c>
      <c r="D72"/>
      <c r="E72"/>
      <c r="F72"/>
    </row>
    <row r="73" spans="1:6" hidden="1" x14ac:dyDescent="0.2">
      <c r="A73"/>
      <c r="B73" s="20" t="s">
        <v>144</v>
      </c>
      <c r="C73" s="21">
        <v>0</v>
      </c>
      <c r="D73"/>
      <c r="E73"/>
      <c r="F73"/>
    </row>
    <row r="74" spans="1:6" hidden="1" x14ac:dyDescent="0.2">
      <c r="A74" s="20" t="s">
        <v>52</v>
      </c>
      <c r="B74" s="20" t="s">
        <v>53</v>
      </c>
      <c r="C74" s="21">
        <v>0</v>
      </c>
      <c r="D74"/>
      <c r="E74"/>
      <c r="F74"/>
    </row>
    <row r="75" spans="1:6" hidden="1" x14ac:dyDescent="0.2">
      <c r="A75"/>
      <c r="B75" s="20" t="s">
        <v>54</v>
      </c>
      <c r="C75" s="21">
        <v>0</v>
      </c>
      <c r="D75"/>
      <c r="E75"/>
      <c r="F75"/>
    </row>
    <row r="76" spans="1:6" hidden="1" x14ac:dyDescent="0.2">
      <c r="A76"/>
      <c r="B76" s="20" t="s">
        <v>55</v>
      </c>
      <c r="C76" s="21">
        <v>0</v>
      </c>
      <c r="D76"/>
      <c r="E76"/>
      <c r="F76"/>
    </row>
    <row r="77" spans="1:6" hidden="1" x14ac:dyDescent="0.2">
      <c r="A77"/>
      <c r="B77" s="20" t="s">
        <v>145</v>
      </c>
      <c r="C77" s="21">
        <v>0</v>
      </c>
      <c r="D77"/>
      <c r="E77"/>
      <c r="F77"/>
    </row>
    <row r="78" spans="1:6" hidden="1" x14ac:dyDescent="0.2">
      <c r="A78" s="20" t="s">
        <v>56</v>
      </c>
      <c r="B78" s="20" t="s">
        <v>57</v>
      </c>
      <c r="C78" s="21">
        <v>0</v>
      </c>
      <c r="D78"/>
      <c r="E78"/>
      <c r="F78"/>
    </row>
    <row r="79" spans="1:6" hidden="1" x14ac:dyDescent="0.2">
      <c r="A79"/>
      <c r="B79" s="20" t="s">
        <v>58</v>
      </c>
      <c r="C79" s="21">
        <v>541.66666666666663</v>
      </c>
      <c r="D79"/>
      <c r="E79"/>
      <c r="F79"/>
    </row>
    <row r="80" spans="1:6" hidden="1" x14ac:dyDescent="0.2">
      <c r="A80"/>
      <c r="B80" s="20" t="s">
        <v>62</v>
      </c>
      <c r="C80" s="21">
        <v>0</v>
      </c>
      <c r="D80"/>
      <c r="E80"/>
      <c r="F80"/>
    </row>
    <row r="81" spans="1:6" hidden="1" x14ac:dyDescent="0.2">
      <c r="A81"/>
      <c r="B81" s="20" t="s">
        <v>59</v>
      </c>
      <c r="C81" s="21">
        <v>0</v>
      </c>
      <c r="D81"/>
      <c r="E81"/>
      <c r="F81"/>
    </row>
    <row r="82" spans="1:6" hidden="1" x14ac:dyDescent="0.2">
      <c r="A82"/>
      <c r="B82" s="20" t="s">
        <v>147</v>
      </c>
      <c r="C82" s="21">
        <v>0</v>
      </c>
      <c r="D82"/>
      <c r="E82"/>
      <c r="F82"/>
    </row>
    <row r="83" spans="1:6" hidden="1" x14ac:dyDescent="0.2">
      <c r="A83"/>
      <c r="B83" s="20" t="s">
        <v>150</v>
      </c>
      <c r="C83" s="21">
        <v>0</v>
      </c>
      <c r="D83"/>
      <c r="E83"/>
      <c r="F83"/>
    </row>
    <row r="84" spans="1:6" hidden="1" x14ac:dyDescent="0.2">
      <c r="A84"/>
      <c r="B84" s="20" t="s">
        <v>149</v>
      </c>
      <c r="C84" s="21">
        <v>0</v>
      </c>
      <c r="D84"/>
      <c r="E84"/>
      <c r="F84"/>
    </row>
    <row r="85" spans="1:6" hidden="1" x14ac:dyDescent="0.2">
      <c r="A85"/>
      <c r="B85" s="20" t="s">
        <v>148</v>
      </c>
      <c r="C85" s="21">
        <v>0</v>
      </c>
      <c r="D85"/>
      <c r="E85"/>
      <c r="F85"/>
    </row>
    <row r="86" spans="1:6" hidden="1" x14ac:dyDescent="0.2">
      <c r="A86" s="20" t="s">
        <v>60</v>
      </c>
      <c r="B86" s="20" t="s">
        <v>61</v>
      </c>
      <c r="C86" s="21">
        <v>0</v>
      </c>
      <c r="D86"/>
      <c r="E86"/>
      <c r="F86"/>
    </row>
    <row r="87" spans="1:6" hidden="1" x14ac:dyDescent="0.2">
      <c r="A87"/>
      <c r="B87" s="20" t="s">
        <v>143</v>
      </c>
      <c r="C87" s="21">
        <v>0</v>
      </c>
      <c r="D87"/>
      <c r="E87"/>
      <c r="F87"/>
    </row>
    <row r="88" spans="1:6" hidden="1" x14ac:dyDescent="0.2">
      <c r="A88"/>
      <c r="B88" s="20" t="s">
        <v>146</v>
      </c>
      <c r="C88" s="21">
        <v>0</v>
      </c>
      <c r="D88"/>
      <c r="E88"/>
      <c r="F88"/>
    </row>
    <row r="89" spans="1:6" hidden="1" x14ac:dyDescent="0.2">
      <c r="A89" s="20" t="s">
        <v>63</v>
      </c>
      <c r="B89" s="20" t="s">
        <v>64</v>
      </c>
      <c r="C89" s="21">
        <v>0</v>
      </c>
      <c r="D89"/>
      <c r="E89"/>
      <c r="F89"/>
    </row>
    <row r="90" spans="1:6" hidden="1" x14ac:dyDescent="0.2">
      <c r="A90"/>
      <c r="B90" s="20" t="s">
        <v>62</v>
      </c>
      <c r="C90" s="21">
        <v>0</v>
      </c>
      <c r="D90"/>
      <c r="E90"/>
      <c r="F90"/>
    </row>
    <row r="91" spans="1:6" hidden="1" x14ac:dyDescent="0.2">
      <c r="A91"/>
      <c r="B91" s="20" t="s">
        <v>65</v>
      </c>
      <c r="C91" s="21">
        <v>0</v>
      </c>
      <c r="D91"/>
      <c r="E91"/>
      <c r="F91"/>
    </row>
    <row r="92" spans="1:6" hidden="1" x14ac:dyDescent="0.2">
      <c r="A92" s="20" t="s">
        <v>66</v>
      </c>
      <c r="B92" s="20" t="s">
        <v>67</v>
      </c>
      <c r="C92" s="21">
        <v>0</v>
      </c>
      <c r="D92"/>
      <c r="E92"/>
      <c r="F92"/>
    </row>
    <row r="93" spans="1:6" hidden="1" x14ac:dyDescent="0.2">
      <c r="A93"/>
      <c r="B93" s="20" t="s">
        <v>68</v>
      </c>
      <c r="C93" s="21">
        <v>346.66666666666669</v>
      </c>
      <c r="D93"/>
      <c r="E93"/>
      <c r="F93"/>
    </row>
    <row r="94" spans="1:6" hidden="1" x14ac:dyDescent="0.2">
      <c r="A94" s="20" t="s">
        <v>69</v>
      </c>
      <c r="B94" s="20" t="s">
        <v>70</v>
      </c>
      <c r="C94" s="21">
        <v>0</v>
      </c>
      <c r="D94"/>
      <c r="E94"/>
      <c r="F94"/>
    </row>
    <row r="95" spans="1:6" hidden="1" x14ac:dyDescent="0.2">
      <c r="A95" s="20" t="s">
        <v>71</v>
      </c>
      <c r="B95" s="20" t="s">
        <v>72</v>
      </c>
      <c r="C95" s="21">
        <v>0</v>
      </c>
      <c r="D95"/>
      <c r="E95"/>
      <c r="F95"/>
    </row>
    <row r="96" spans="1:6" hidden="1" x14ac:dyDescent="0.2">
      <c r="A96"/>
      <c r="B96" s="20" t="s">
        <v>73</v>
      </c>
      <c r="C96" s="21">
        <v>0</v>
      </c>
      <c r="D96"/>
      <c r="E96"/>
      <c r="F96"/>
    </row>
    <row r="97" spans="1:6" hidden="1" x14ac:dyDescent="0.2">
      <c r="A97"/>
      <c r="B97" s="20" t="s">
        <v>74</v>
      </c>
      <c r="C97" s="21">
        <v>0</v>
      </c>
      <c r="D97"/>
      <c r="E97"/>
      <c r="F97"/>
    </row>
    <row r="98" spans="1:6" hidden="1" x14ac:dyDescent="0.2">
      <c r="A98"/>
      <c r="B98" s="20" t="s">
        <v>75</v>
      </c>
      <c r="C98" s="21">
        <v>0</v>
      </c>
      <c r="D98"/>
      <c r="E98"/>
      <c r="F98"/>
    </row>
    <row r="99" spans="1:6" hidden="1" x14ac:dyDescent="0.2">
      <c r="A99"/>
      <c r="B99" s="20" t="s">
        <v>76</v>
      </c>
      <c r="C99" s="21">
        <v>0</v>
      </c>
      <c r="D99"/>
      <c r="E99"/>
      <c r="F99"/>
    </row>
    <row r="100" spans="1:6" hidden="1" x14ac:dyDescent="0.2">
      <c r="A100" s="20" t="s">
        <v>77</v>
      </c>
      <c r="B100" s="20" t="s">
        <v>78</v>
      </c>
      <c r="C100" s="21">
        <v>0</v>
      </c>
      <c r="D100"/>
      <c r="E100"/>
      <c r="F100"/>
    </row>
    <row r="101" spans="1:6" hidden="1" x14ac:dyDescent="0.2">
      <c r="A101"/>
      <c r="B101" s="20" t="s">
        <v>79</v>
      </c>
      <c r="C101" s="21">
        <v>0</v>
      </c>
      <c r="D101"/>
      <c r="E101"/>
      <c r="F101"/>
    </row>
    <row r="102" spans="1:6" hidden="1" x14ac:dyDescent="0.2">
      <c r="A102"/>
      <c r="B102" s="20" t="s">
        <v>62</v>
      </c>
      <c r="C102" s="21">
        <v>0</v>
      </c>
      <c r="D102"/>
      <c r="E102"/>
      <c r="F102"/>
    </row>
    <row r="103" spans="1:6" hidden="1" x14ac:dyDescent="0.2">
      <c r="A103" s="20" t="s">
        <v>80</v>
      </c>
      <c r="B103" s="20" t="s">
        <v>80</v>
      </c>
      <c r="C103" s="21">
        <v>4766.6666666666661</v>
      </c>
      <c r="D103"/>
      <c r="E103"/>
      <c r="F103"/>
    </row>
    <row r="104" spans="1:6" hidden="1" x14ac:dyDescent="0.2">
      <c r="A104" s="20" t="s">
        <v>81</v>
      </c>
      <c r="B104" s="20" t="s">
        <v>82</v>
      </c>
      <c r="C104" s="21">
        <v>0</v>
      </c>
      <c r="D104"/>
      <c r="E104"/>
      <c r="F104"/>
    </row>
    <row r="105" spans="1:6" hidden="1" x14ac:dyDescent="0.2">
      <c r="A105"/>
      <c r="B105" s="20" t="s">
        <v>83</v>
      </c>
      <c r="C105" s="21">
        <v>0</v>
      </c>
      <c r="D105"/>
      <c r="E105"/>
      <c r="F105"/>
    </row>
    <row r="106" spans="1:6" hidden="1" x14ac:dyDescent="0.2">
      <c r="A106"/>
      <c r="B106" s="20" t="s">
        <v>77</v>
      </c>
      <c r="C106" s="21">
        <v>0</v>
      </c>
      <c r="D106"/>
      <c r="E106"/>
      <c r="F106"/>
    </row>
    <row r="107" spans="1:6" hidden="1" x14ac:dyDescent="0.2">
      <c r="A107"/>
      <c r="B107" s="20" t="s">
        <v>84</v>
      </c>
      <c r="C107" s="21">
        <v>0</v>
      </c>
      <c r="D107"/>
      <c r="E107"/>
      <c r="F107"/>
    </row>
    <row r="108" spans="1:6" hidden="1" x14ac:dyDescent="0.2">
      <c r="A108"/>
      <c r="B108" s="20" t="s">
        <v>151</v>
      </c>
      <c r="C108" s="21">
        <v>0</v>
      </c>
      <c r="D108"/>
      <c r="E108"/>
      <c r="F108"/>
    </row>
    <row r="109" spans="1:6" hidden="1" x14ac:dyDescent="0.2">
      <c r="A109"/>
      <c r="B109" s="20" t="s">
        <v>152</v>
      </c>
      <c r="C109" s="21">
        <v>0</v>
      </c>
      <c r="D109"/>
      <c r="E109"/>
      <c r="F109"/>
    </row>
    <row r="110" spans="1:6" hidden="1" x14ac:dyDescent="0.2">
      <c r="A110" s="20" t="s">
        <v>85</v>
      </c>
      <c r="B110" s="20" t="s">
        <v>86</v>
      </c>
      <c r="C110" s="21">
        <v>0</v>
      </c>
      <c r="D110"/>
      <c r="E110"/>
      <c r="F110"/>
    </row>
    <row r="111" spans="1:6" ht="21" hidden="1" customHeight="1" x14ac:dyDescent="0.2">
      <c r="A111"/>
      <c r="B111" s="20" t="s">
        <v>62</v>
      </c>
      <c r="C111" s="21">
        <v>0</v>
      </c>
    </row>
    <row r="112" spans="1:6" ht="15.75" hidden="1" customHeight="1" x14ac:dyDescent="0.2">
      <c r="A112"/>
      <c r="B112" s="20" t="s">
        <v>87</v>
      </c>
      <c r="C112" s="21">
        <v>0</v>
      </c>
    </row>
    <row r="113" spans="1:3" hidden="1" x14ac:dyDescent="0.2">
      <c r="A113" s="20" t="s">
        <v>88</v>
      </c>
      <c r="B113" s="20" t="s">
        <v>89</v>
      </c>
      <c r="C113" s="21">
        <v>0</v>
      </c>
    </row>
    <row r="114" spans="1:3" hidden="1" x14ac:dyDescent="0.2">
      <c r="A114" s="20" t="s">
        <v>113</v>
      </c>
      <c r="B114" s="20" t="s">
        <v>114</v>
      </c>
      <c r="C114" s="21">
        <v>254.16666666666666</v>
      </c>
    </row>
    <row r="115" spans="1:3" hidden="1" x14ac:dyDescent="0.2">
      <c r="A115" s="20" t="s">
        <v>111</v>
      </c>
      <c r="B115" s="20" t="s">
        <v>112</v>
      </c>
      <c r="C115" s="21">
        <v>208.33333333333334</v>
      </c>
    </row>
    <row r="116" spans="1:3" hidden="1" x14ac:dyDescent="0.2">
      <c r="A116" s="20" t="s">
        <v>90</v>
      </c>
      <c r="B116" s="20" t="s">
        <v>91</v>
      </c>
      <c r="C116" s="21">
        <v>0</v>
      </c>
    </row>
    <row r="117" spans="1:3" hidden="1" x14ac:dyDescent="0.2">
      <c r="A117"/>
      <c r="B117" s="20" t="s">
        <v>92</v>
      </c>
      <c r="C117" s="21">
        <v>0</v>
      </c>
    </row>
    <row r="118" spans="1:3" hidden="1" x14ac:dyDescent="0.2">
      <c r="A118" s="20" t="s">
        <v>153</v>
      </c>
      <c r="B118" s="20" t="s">
        <v>43</v>
      </c>
      <c r="C118" s="21">
        <v>0</v>
      </c>
    </row>
    <row r="119" spans="1:3" hidden="1" x14ac:dyDescent="0.2">
      <c r="A119"/>
      <c r="B119" s="20" t="s">
        <v>44</v>
      </c>
      <c r="C119" s="21">
        <v>0</v>
      </c>
    </row>
    <row r="120" spans="1:3" hidden="1" x14ac:dyDescent="0.2">
      <c r="A120"/>
      <c r="B120" s="20" t="s">
        <v>45</v>
      </c>
      <c r="C120" s="21">
        <v>0</v>
      </c>
    </row>
    <row r="121" spans="1:3" hidden="1" x14ac:dyDescent="0.2">
      <c r="A121"/>
      <c r="B121" s="20" t="s">
        <v>142</v>
      </c>
      <c r="C121" s="21">
        <v>0</v>
      </c>
    </row>
    <row r="122" spans="1:3" hidden="1" x14ac:dyDescent="0.2">
      <c r="A122" s="20" t="s">
        <v>154</v>
      </c>
      <c r="B122" s="20" t="s">
        <v>154</v>
      </c>
      <c r="C122" s="21"/>
    </row>
    <row r="123" spans="1:3" hidden="1" x14ac:dyDescent="0.2">
      <c r="A123" s="20" t="s">
        <v>117</v>
      </c>
      <c r="B123"/>
      <c r="C123" s="21">
        <v>8510.8333333333321</v>
      </c>
    </row>
  </sheetData>
  <sheetProtection algorithmName="SHA-512" hashValue="VQogUyxprud4BYw2uA6+ZEz7sXIuwJ051Q4YEDUi5qGOlNNtB2fL+WwTrSu091RQ0ytDrD/NJemVBZyqFTX+8A==" saltValue="FSL5xBoEagk+a6e39j38lQ==" spinCount="100000" sheet="1" objects="1" scenarios="1" selectLockedCells="1" pivotTables="0"/>
  <mergeCells count="1">
    <mergeCell ref="A1:N1"/>
  </mergeCells>
  <printOptions horizontalCentered="1"/>
  <pageMargins left="0.11811023622047245" right="0.11811023622047245" top="0.15748031496062992" bottom="0.15748031496062992" header="0.31496062992125984" footer="0.31496062992125984"/>
  <pageSetup paperSize="9" scale="80" orientation="landscape" r:id="rId3"/>
  <colBreaks count="1" manualBreakCount="1">
    <brk id="14" max="1048575" man="1"/>
  </colBreaks>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2"/>
  <sheetViews>
    <sheetView showRowColHeaders="0" zoomScale="68" zoomScaleNormal="68" workbookViewId="0">
      <selection activeCell="A9" sqref="A9"/>
    </sheetView>
  </sheetViews>
  <sheetFormatPr defaultColWidth="0" defaultRowHeight="12" zeroHeight="1" x14ac:dyDescent="0.2"/>
  <cols>
    <col min="1" max="1" width="24.7109375" style="36" customWidth="1"/>
    <col min="2" max="13" width="13.5703125" style="36" customWidth="1"/>
    <col min="14" max="17" width="9.140625" style="36" customWidth="1"/>
    <col min="18" max="16384" width="9.140625" style="36" hidden="1"/>
  </cols>
  <sheetData>
    <row r="1" spans="1:13" ht="27.75" customHeight="1" thickBot="1" x14ac:dyDescent="0.35">
      <c r="A1" s="196" t="s">
        <v>141</v>
      </c>
      <c r="B1" s="196"/>
      <c r="C1" s="196"/>
      <c r="D1" s="196"/>
      <c r="E1" s="196"/>
      <c r="F1" s="196"/>
      <c r="G1" s="196"/>
      <c r="H1" s="196"/>
      <c r="I1" s="196"/>
      <c r="J1" s="196"/>
      <c r="K1" s="196"/>
      <c r="L1" s="196"/>
      <c r="M1" s="197"/>
    </row>
    <row r="2" spans="1:13" ht="12.75" thickBot="1" x14ac:dyDescent="0.25">
      <c r="A2" s="118" t="s">
        <v>36</v>
      </c>
      <c r="B2" s="139">
        <f>Budget!C10</f>
        <v>42614</v>
      </c>
      <c r="C2" s="139">
        <f t="shared" ref="C2:M2" si="0">EDATE(B2,1)</f>
        <v>42644</v>
      </c>
      <c r="D2" s="139">
        <f t="shared" si="0"/>
        <v>42675</v>
      </c>
      <c r="E2" s="139">
        <f t="shared" si="0"/>
        <v>42705</v>
      </c>
      <c r="F2" s="139">
        <f t="shared" si="0"/>
        <v>42736</v>
      </c>
      <c r="G2" s="139">
        <f t="shared" si="0"/>
        <v>42767</v>
      </c>
      <c r="H2" s="139">
        <f t="shared" si="0"/>
        <v>42795</v>
      </c>
      <c r="I2" s="139">
        <f t="shared" si="0"/>
        <v>42826</v>
      </c>
      <c r="J2" s="139">
        <f t="shared" si="0"/>
        <v>42856</v>
      </c>
      <c r="K2" s="139">
        <f t="shared" si="0"/>
        <v>42887</v>
      </c>
      <c r="L2" s="139">
        <f t="shared" si="0"/>
        <v>42917</v>
      </c>
      <c r="M2" s="139">
        <f t="shared" si="0"/>
        <v>42948</v>
      </c>
    </row>
    <row r="3" spans="1:13" ht="12.75" thickBot="1" x14ac:dyDescent="0.25">
      <c r="A3" s="62" t="s">
        <v>6</v>
      </c>
      <c r="B3" s="25"/>
      <c r="C3" s="25"/>
      <c r="D3" s="25"/>
      <c r="E3" s="25"/>
      <c r="F3" s="25"/>
      <c r="G3" s="25"/>
      <c r="H3" s="25"/>
      <c r="I3" s="25"/>
      <c r="J3" s="25"/>
      <c r="K3" s="25"/>
      <c r="L3" s="25"/>
      <c r="M3" s="63"/>
    </row>
    <row r="4" spans="1:13" x14ac:dyDescent="0.2">
      <c r="A4" s="140" t="str">
        <f>IF(Budget!B17="","",Budget!B17)</f>
        <v>Person 1 Wages</v>
      </c>
      <c r="B4" s="141"/>
      <c r="C4" s="141"/>
      <c r="D4" s="141"/>
      <c r="E4" s="141"/>
      <c r="F4" s="141"/>
      <c r="G4" s="141"/>
      <c r="H4" s="141"/>
      <c r="I4" s="141"/>
      <c r="J4" s="141"/>
      <c r="K4" s="141"/>
      <c r="L4" s="141"/>
      <c r="M4" s="142"/>
    </row>
    <row r="5" spans="1:13" x14ac:dyDescent="0.2">
      <c r="A5" s="140" t="str">
        <f>IF(Budget!B18="","",Budget!B18)</f>
        <v>Person 2 Wages</v>
      </c>
      <c r="B5" s="143"/>
      <c r="C5" s="143"/>
      <c r="D5" s="143"/>
      <c r="E5" s="143"/>
      <c r="F5" s="143"/>
      <c r="G5" s="143"/>
      <c r="H5" s="143"/>
      <c r="I5" s="143"/>
      <c r="J5" s="143"/>
      <c r="K5" s="143"/>
      <c r="L5" s="143"/>
      <c r="M5" s="144"/>
    </row>
    <row r="6" spans="1:13" x14ac:dyDescent="0.2">
      <c r="A6" s="140" t="str">
        <f>IF(Budget!B19="","",Budget!B19)</f>
        <v/>
      </c>
      <c r="B6" s="143"/>
      <c r="C6" s="143"/>
      <c r="D6" s="143"/>
      <c r="E6" s="143"/>
      <c r="F6" s="143"/>
      <c r="G6" s="143"/>
      <c r="H6" s="143"/>
      <c r="I6" s="143"/>
      <c r="J6" s="143"/>
      <c r="K6" s="143"/>
      <c r="L6" s="143"/>
      <c r="M6" s="144"/>
    </row>
    <row r="7" spans="1:13" x14ac:dyDescent="0.2">
      <c r="A7" s="140" t="str">
        <f>IF(Budget!B20="","",Budget!B20)</f>
        <v/>
      </c>
      <c r="B7" s="143"/>
      <c r="C7" s="143"/>
      <c r="D7" s="143"/>
      <c r="E7" s="143"/>
      <c r="F7" s="143"/>
      <c r="G7" s="143"/>
      <c r="H7" s="143"/>
      <c r="I7" s="143"/>
      <c r="J7" s="143"/>
      <c r="K7" s="143"/>
      <c r="L7" s="143"/>
      <c r="M7" s="144"/>
    </row>
    <row r="8" spans="1:13" x14ac:dyDescent="0.2">
      <c r="A8" s="140" t="str">
        <f>IF(Budget!B21="","",Budget!B21)</f>
        <v/>
      </c>
      <c r="B8" s="143"/>
      <c r="C8" s="143"/>
      <c r="D8" s="143"/>
      <c r="E8" s="143"/>
      <c r="F8" s="143"/>
      <c r="G8" s="143"/>
      <c r="H8" s="143"/>
      <c r="I8" s="143"/>
      <c r="J8" s="143"/>
      <c r="K8" s="143"/>
      <c r="L8" s="143"/>
      <c r="M8" s="144"/>
    </row>
    <row r="9" spans="1:13" x14ac:dyDescent="0.2">
      <c r="A9" s="140" t="str">
        <f>IF(Budget!B22="","",Budget!B22)</f>
        <v/>
      </c>
      <c r="B9" s="145"/>
      <c r="C9" s="145"/>
      <c r="D9" s="145"/>
      <c r="E9" s="145"/>
      <c r="F9" s="145"/>
      <c r="G9" s="145"/>
      <c r="H9" s="145"/>
      <c r="I9" s="145"/>
      <c r="J9" s="145"/>
      <c r="K9" s="145"/>
      <c r="L9" s="145"/>
      <c r="M9" s="146"/>
    </row>
    <row r="10" spans="1:13" ht="12.75" thickBot="1" x14ac:dyDescent="0.25">
      <c r="A10" s="65" t="s">
        <v>129</v>
      </c>
      <c r="B10" s="24">
        <f>SUM(B4:B9)</f>
        <v>0</v>
      </c>
      <c r="C10" s="24">
        <f t="shared" ref="C10:M10" si="1">SUM(C4:C9)</f>
        <v>0</v>
      </c>
      <c r="D10" s="24">
        <f t="shared" si="1"/>
        <v>0</v>
      </c>
      <c r="E10" s="24">
        <f t="shared" si="1"/>
        <v>0</v>
      </c>
      <c r="F10" s="24">
        <f t="shared" si="1"/>
        <v>0</v>
      </c>
      <c r="G10" s="24">
        <f t="shared" si="1"/>
        <v>0</v>
      </c>
      <c r="H10" s="24">
        <f t="shared" si="1"/>
        <v>0</v>
      </c>
      <c r="I10" s="24">
        <f t="shared" si="1"/>
        <v>0</v>
      </c>
      <c r="J10" s="24">
        <f t="shared" si="1"/>
        <v>0</v>
      </c>
      <c r="K10" s="24">
        <f t="shared" si="1"/>
        <v>0</v>
      </c>
      <c r="L10" s="24">
        <f t="shared" si="1"/>
        <v>0</v>
      </c>
      <c r="M10" s="66">
        <f t="shared" si="1"/>
        <v>0</v>
      </c>
    </row>
    <row r="11" spans="1:13" ht="12.75" thickBot="1" x14ac:dyDescent="0.25">
      <c r="A11" s="62" t="s">
        <v>128</v>
      </c>
      <c r="B11" s="25"/>
      <c r="C11" s="25"/>
      <c r="D11" s="25"/>
      <c r="E11" s="25"/>
      <c r="F11" s="25"/>
      <c r="G11" s="25"/>
      <c r="H11" s="25"/>
      <c r="I11" s="25"/>
      <c r="J11" s="25"/>
      <c r="K11" s="25"/>
      <c r="L11" s="25"/>
      <c r="M11" s="63"/>
    </row>
    <row r="12" spans="1:13" x14ac:dyDescent="0.2">
      <c r="A12" s="140" t="str">
        <f>IF(Budget!B27="","",Budget!B27)</f>
        <v>Tax Return</v>
      </c>
      <c r="B12" s="141"/>
      <c r="C12" s="141"/>
      <c r="D12" s="141"/>
      <c r="E12" s="141"/>
      <c r="F12" s="141"/>
      <c r="G12" s="141"/>
      <c r="H12" s="141"/>
      <c r="I12" s="141"/>
      <c r="J12" s="141"/>
      <c r="K12" s="141"/>
      <c r="L12" s="141"/>
      <c r="M12" s="142"/>
    </row>
    <row r="13" spans="1:13" x14ac:dyDescent="0.2">
      <c r="A13" s="140" t="str">
        <f>IF(Budget!B28="","",Budget!B28)</f>
        <v>Bonus</v>
      </c>
      <c r="B13" s="143"/>
      <c r="C13" s="143"/>
      <c r="D13" s="143"/>
      <c r="E13" s="143"/>
      <c r="F13" s="143"/>
      <c r="G13" s="143"/>
      <c r="H13" s="143"/>
      <c r="I13" s="143"/>
      <c r="J13" s="143"/>
      <c r="K13" s="143"/>
      <c r="L13" s="143"/>
      <c r="M13" s="144"/>
    </row>
    <row r="14" spans="1:13" x14ac:dyDescent="0.2">
      <c r="A14" s="140" t="str">
        <f>IF(Budget!B43="","",Budget!B43)</f>
        <v/>
      </c>
      <c r="B14" s="143"/>
      <c r="C14" s="143"/>
      <c r="D14" s="143"/>
      <c r="E14" s="143"/>
      <c r="F14" s="143"/>
      <c r="G14" s="143"/>
      <c r="H14" s="143"/>
      <c r="I14" s="143"/>
      <c r="J14" s="143"/>
      <c r="K14" s="143"/>
      <c r="L14" s="143"/>
      <c r="M14" s="144"/>
    </row>
    <row r="15" spans="1:13" x14ac:dyDescent="0.2">
      <c r="A15" s="140" t="str">
        <f>IF(Budget!B44="","",Budget!B44)</f>
        <v/>
      </c>
      <c r="B15" s="143"/>
      <c r="C15" s="143"/>
      <c r="D15" s="143"/>
      <c r="E15" s="143"/>
      <c r="F15" s="143"/>
      <c r="G15" s="143"/>
      <c r="H15" s="143"/>
      <c r="I15" s="143"/>
      <c r="J15" s="143"/>
      <c r="K15" s="143"/>
      <c r="L15" s="143"/>
      <c r="M15" s="144"/>
    </row>
    <row r="16" spans="1:13" x14ac:dyDescent="0.2">
      <c r="A16" s="140" t="str">
        <f>IF(Budget!B45="","",Budget!B45)</f>
        <v/>
      </c>
      <c r="B16" s="143"/>
      <c r="C16" s="143"/>
      <c r="D16" s="143"/>
      <c r="E16" s="143"/>
      <c r="F16" s="143"/>
      <c r="G16" s="143"/>
      <c r="H16" s="143"/>
      <c r="I16" s="143"/>
      <c r="J16" s="143"/>
      <c r="K16" s="143"/>
      <c r="L16" s="143"/>
      <c r="M16" s="144"/>
    </row>
    <row r="17" spans="1:13" x14ac:dyDescent="0.2">
      <c r="A17" s="140" t="str">
        <f>IF(Budget!B46="","",Budget!B46)</f>
        <v/>
      </c>
      <c r="B17" s="145"/>
      <c r="C17" s="145"/>
      <c r="D17" s="145"/>
      <c r="E17" s="145"/>
      <c r="F17" s="145"/>
      <c r="G17" s="145"/>
      <c r="H17" s="145"/>
      <c r="I17" s="145"/>
      <c r="J17" s="145"/>
      <c r="K17" s="145"/>
      <c r="L17" s="145"/>
      <c r="M17" s="146"/>
    </row>
    <row r="18" spans="1:13" ht="12.75" thickBot="1" x14ac:dyDescent="0.25">
      <c r="A18" s="65" t="s">
        <v>130</v>
      </c>
      <c r="B18" s="24">
        <f>SUM(B12:B17)</f>
        <v>0</v>
      </c>
      <c r="C18" s="24">
        <f t="shared" ref="C18" si="2">SUM(C12:C17)</f>
        <v>0</v>
      </c>
      <c r="D18" s="24">
        <f t="shared" ref="D18" si="3">SUM(D12:D17)</f>
        <v>0</v>
      </c>
      <c r="E18" s="24">
        <f t="shared" ref="E18" si="4">SUM(E12:E17)</f>
        <v>0</v>
      </c>
      <c r="F18" s="24">
        <f t="shared" ref="F18" si="5">SUM(F12:F17)</f>
        <v>0</v>
      </c>
      <c r="G18" s="24">
        <f t="shared" ref="G18" si="6">SUM(G12:G17)</f>
        <v>0</v>
      </c>
      <c r="H18" s="24">
        <f t="shared" ref="H18" si="7">SUM(H12:H17)</f>
        <v>0</v>
      </c>
      <c r="I18" s="24">
        <f t="shared" ref="I18" si="8">SUM(I12:I17)</f>
        <v>0</v>
      </c>
      <c r="J18" s="24">
        <f t="shared" ref="J18" si="9">SUM(J12:J17)</f>
        <v>0</v>
      </c>
      <c r="K18" s="24">
        <f t="shared" ref="K18" si="10">SUM(K12:K17)</f>
        <v>0</v>
      </c>
      <c r="L18" s="24">
        <f t="shared" ref="L18" si="11">SUM(L12:L17)</f>
        <v>0</v>
      </c>
      <c r="M18" s="66">
        <f t="shared" ref="M18" si="12">SUM(M12:M17)</f>
        <v>0</v>
      </c>
    </row>
    <row r="19" spans="1:13" x14ac:dyDescent="0.2">
      <c r="A19" s="56"/>
      <c r="B19" s="41"/>
      <c r="C19" s="41"/>
      <c r="D19" s="41"/>
      <c r="E19" s="41"/>
      <c r="F19" s="41"/>
      <c r="G19" s="41"/>
      <c r="H19" s="41"/>
      <c r="I19" s="41"/>
      <c r="J19" s="41"/>
      <c r="K19" s="41"/>
      <c r="L19" s="41"/>
      <c r="M19" s="67"/>
    </row>
    <row r="20" spans="1:13" ht="12.75" thickBot="1" x14ac:dyDescent="0.25">
      <c r="A20" s="65" t="s">
        <v>131</v>
      </c>
      <c r="B20" s="26">
        <f t="shared" ref="B20:M20" si="13">B18+B10</f>
        <v>0</v>
      </c>
      <c r="C20" s="26">
        <f t="shared" si="13"/>
        <v>0</v>
      </c>
      <c r="D20" s="26">
        <f t="shared" si="13"/>
        <v>0</v>
      </c>
      <c r="E20" s="26">
        <f t="shared" si="13"/>
        <v>0</v>
      </c>
      <c r="F20" s="26">
        <f t="shared" si="13"/>
        <v>0</v>
      </c>
      <c r="G20" s="26">
        <f t="shared" si="13"/>
        <v>0</v>
      </c>
      <c r="H20" s="26">
        <f t="shared" si="13"/>
        <v>0</v>
      </c>
      <c r="I20" s="26">
        <f t="shared" si="13"/>
        <v>0</v>
      </c>
      <c r="J20" s="26">
        <f t="shared" si="13"/>
        <v>0</v>
      </c>
      <c r="K20" s="26">
        <f t="shared" si="13"/>
        <v>0</v>
      </c>
      <c r="L20" s="26">
        <f t="shared" si="13"/>
        <v>0</v>
      </c>
      <c r="M20" s="68">
        <f t="shared" si="13"/>
        <v>0</v>
      </c>
    </row>
    <row r="21" spans="1:13" ht="12.75" thickBot="1" x14ac:dyDescent="0.25"/>
    <row r="22" spans="1:13" ht="12.75" thickBot="1" x14ac:dyDescent="0.25">
      <c r="A22" s="62" t="s">
        <v>17</v>
      </c>
      <c r="B22" s="70"/>
      <c r="C22" s="70"/>
      <c r="D22" s="70"/>
      <c r="E22" s="70"/>
      <c r="F22" s="70"/>
      <c r="G22" s="70"/>
      <c r="H22" s="70"/>
      <c r="I22" s="70"/>
      <c r="J22" s="70"/>
      <c r="K22" s="70"/>
      <c r="L22" s="70"/>
      <c r="M22" s="71"/>
    </row>
    <row r="23" spans="1:13" x14ac:dyDescent="0.2">
      <c r="A23" s="140" t="str">
        <f>IF(Budget!H17="","",Budget!H17)</f>
        <v>Mortgage / Rent / Board</v>
      </c>
      <c r="B23" s="141"/>
      <c r="C23" s="141"/>
      <c r="D23" s="141"/>
      <c r="E23" s="141"/>
      <c r="F23" s="141"/>
      <c r="G23" s="141"/>
      <c r="H23" s="141"/>
      <c r="I23" s="141"/>
      <c r="J23" s="141"/>
      <c r="K23" s="141"/>
      <c r="L23" s="141"/>
      <c r="M23" s="142"/>
    </row>
    <row r="24" spans="1:13" x14ac:dyDescent="0.2">
      <c r="A24" s="140" t="str">
        <f>IF(Budget!H18="","",Budget!H18)</f>
        <v>Internet</v>
      </c>
      <c r="B24" s="143"/>
      <c r="C24" s="143"/>
      <c r="D24" s="143"/>
      <c r="E24" s="143"/>
      <c r="F24" s="143"/>
      <c r="G24" s="143"/>
      <c r="H24" s="143"/>
      <c r="I24" s="143"/>
      <c r="J24" s="143"/>
      <c r="K24" s="143"/>
      <c r="L24" s="143"/>
      <c r="M24" s="144"/>
    </row>
    <row r="25" spans="1:13" x14ac:dyDescent="0.2">
      <c r="A25" s="140" t="str">
        <f>IF(Budget!H19="","",Budget!H19)</f>
        <v>Groceries</v>
      </c>
      <c r="B25" s="143"/>
      <c r="C25" s="143"/>
      <c r="D25" s="143"/>
      <c r="E25" s="143"/>
      <c r="F25" s="143"/>
      <c r="G25" s="143"/>
      <c r="H25" s="143"/>
      <c r="I25" s="143"/>
      <c r="J25" s="143"/>
      <c r="K25" s="143"/>
      <c r="L25" s="143"/>
      <c r="M25" s="144"/>
    </row>
    <row r="26" spans="1:13" x14ac:dyDescent="0.2">
      <c r="A26" s="140" t="str">
        <f>IF(Budget!H20="","",Budget!H20)</f>
        <v>Credit Card</v>
      </c>
      <c r="B26" s="143"/>
      <c r="C26" s="143"/>
      <c r="D26" s="143"/>
      <c r="E26" s="143"/>
      <c r="F26" s="143"/>
      <c r="G26" s="143"/>
      <c r="H26" s="143"/>
      <c r="I26" s="143"/>
      <c r="J26" s="143"/>
      <c r="K26" s="143"/>
      <c r="L26" s="143"/>
      <c r="M26" s="144"/>
    </row>
    <row r="27" spans="1:13" x14ac:dyDescent="0.2">
      <c r="A27" s="140" t="str">
        <f>IF(Budget!H21="","",Budget!H21)</f>
        <v>Gas</v>
      </c>
      <c r="B27" s="143"/>
      <c r="C27" s="143"/>
      <c r="D27" s="143"/>
      <c r="E27" s="143"/>
      <c r="F27" s="143"/>
      <c r="G27" s="143"/>
      <c r="H27" s="143"/>
      <c r="I27" s="143"/>
      <c r="J27" s="143"/>
      <c r="K27" s="143"/>
      <c r="L27" s="143"/>
      <c r="M27" s="144"/>
    </row>
    <row r="28" spans="1:13" x14ac:dyDescent="0.2">
      <c r="A28" s="140" t="str">
        <f>IF(Budget!H22="","",Budget!H22)</f>
        <v>Electricity</v>
      </c>
      <c r="B28" s="143"/>
      <c r="C28" s="143"/>
      <c r="D28" s="143"/>
      <c r="E28" s="143"/>
      <c r="F28" s="143"/>
      <c r="G28" s="143"/>
      <c r="H28" s="143"/>
      <c r="I28" s="143"/>
      <c r="J28" s="143"/>
      <c r="K28" s="143"/>
      <c r="L28" s="143"/>
      <c r="M28" s="144"/>
    </row>
    <row r="29" spans="1:13" x14ac:dyDescent="0.2">
      <c r="A29" s="140" t="str">
        <f>IF(Budget!H23="","",Budget!H23)</f>
        <v/>
      </c>
      <c r="B29" s="143"/>
      <c r="C29" s="143"/>
      <c r="D29" s="143"/>
      <c r="E29" s="143"/>
      <c r="F29" s="143"/>
      <c r="G29" s="143"/>
      <c r="H29" s="143"/>
      <c r="I29" s="143"/>
      <c r="J29" s="143"/>
      <c r="K29" s="143"/>
      <c r="L29" s="143"/>
      <c r="M29" s="144"/>
    </row>
    <row r="30" spans="1:13" x14ac:dyDescent="0.2">
      <c r="A30" s="140" t="str">
        <f>IF(Budget!H24="","",Budget!H24)</f>
        <v/>
      </c>
      <c r="B30" s="143"/>
      <c r="C30" s="143"/>
      <c r="D30" s="143"/>
      <c r="E30" s="143"/>
      <c r="F30" s="143"/>
      <c r="G30" s="143"/>
      <c r="H30" s="143"/>
      <c r="I30" s="143"/>
      <c r="J30" s="143"/>
      <c r="K30" s="143"/>
      <c r="L30" s="143"/>
      <c r="M30" s="144"/>
    </row>
    <row r="31" spans="1:13" x14ac:dyDescent="0.2">
      <c r="A31" s="140" t="str">
        <f>IF(Budget!H25="","",Budget!H25)</f>
        <v/>
      </c>
      <c r="B31" s="143"/>
      <c r="C31" s="143"/>
      <c r="D31" s="143"/>
      <c r="E31" s="143"/>
      <c r="F31" s="143"/>
      <c r="G31" s="143"/>
      <c r="H31" s="143"/>
      <c r="I31" s="143"/>
      <c r="J31" s="143"/>
      <c r="K31" s="143"/>
      <c r="L31" s="143"/>
      <c r="M31" s="144"/>
    </row>
    <row r="32" spans="1:13" x14ac:dyDescent="0.2">
      <c r="A32" s="140" t="str">
        <f>IF(Budget!H26="","",Budget!H26)</f>
        <v/>
      </c>
      <c r="B32" s="143"/>
      <c r="C32" s="143"/>
      <c r="D32" s="143"/>
      <c r="E32" s="143"/>
      <c r="F32" s="143"/>
      <c r="G32" s="143"/>
      <c r="H32" s="143"/>
      <c r="I32" s="143"/>
      <c r="J32" s="143"/>
      <c r="K32" s="143"/>
      <c r="L32" s="143"/>
      <c r="M32" s="144"/>
    </row>
    <row r="33" spans="1:13" x14ac:dyDescent="0.2">
      <c r="A33" s="140" t="str">
        <f>IF(Budget!H27="","",Budget!H27)</f>
        <v/>
      </c>
      <c r="B33" s="143"/>
      <c r="C33" s="143"/>
      <c r="D33" s="143"/>
      <c r="E33" s="143"/>
      <c r="F33" s="143"/>
      <c r="G33" s="143"/>
      <c r="H33" s="143"/>
      <c r="I33" s="143"/>
      <c r="J33" s="143"/>
      <c r="K33" s="143"/>
      <c r="L33" s="143"/>
      <c r="M33" s="144"/>
    </row>
    <row r="34" spans="1:13" x14ac:dyDescent="0.2">
      <c r="A34" s="140" t="str">
        <f>IF(Budget!H28="","",Budget!H28)</f>
        <v/>
      </c>
      <c r="B34" s="143"/>
      <c r="C34" s="143"/>
      <c r="D34" s="143"/>
      <c r="E34" s="143"/>
      <c r="F34" s="143"/>
      <c r="G34" s="143"/>
      <c r="H34" s="143"/>
      <c r="I34" s="143"/>
      <c r="J34" s="143"/>
      <c r="K34" s="143"/>
      <c r="L34" s="143"/>
      <c r="M34" s="144"/>
    </row>
    <row r="35" spans="1:13" x14ac:dyDescent="0.2">
      <c r="A35" s="140" t="str">
        <f>IF(Budget!H43="","",Budget!H43)</f>
        <v/>
      </c>
      <c r="B35" s="143"/>
      <c r="C35" s="143"/>
      <c r="D35" s="143"/>
      <c r="E35" s="143"/>
      <c r="F35" s="143"/>
      <c r="G35" s="143"/>
      <c r="H35" s="143"/>
      <c r="I35" s="143"/>
      <c r="J35" s="143"/>
      <c r="K35" s="143"/>
      <c r="L35" s="143"/>
      <c r="M35" s="144"/>
    </row>
    <row r="36" spans="1:13" x14ac:dyDescent="0.2">
      <c r="A36" s="140" t="str">
        <f>IF(Budget!H44="","",Budget!H44)</f>
        <v/>
      </c>
      <c r="B36" s="143"/>
      <c r="C36" s="143"/>
      <c r="D36" s="143"/>
      <c r="E36" s="143"/>
      <c r="F36" s="143"/>
      <c r="G36" s="143"/>
      <c r="H36" s="143"/>
      <c r="I36" s="143"/>
      <c r="J36" s="143"/>
      <c r="K36" s="143"/>
      <c r="L36" s="143"/>
      <c r="M36" s="144"/>
    </row>
    <row r="37" spans="1:13" x14ac:dyDescent="0.2">
      <c r="A37" s="140" t="str">
        <f>IF(Budget!H45="","",Budget!H45)</f>
        <v/>
      </c>
      <c r="B37" s="143"/>
      <c r="C37" s="143"/>
      <c r="D37" s="143"/>
      <c r="E37" s="143"/>
      <c r="F37" s="143"/>
      <c r="G37" s="143"/>
      <c r="H37" s="143"/>
      <c r="I37" s="143"/>
      <c r="J37" s="143"/>
      <c r="K37" s="143"/>
      <c r="L37" s="143"/>
      <c r="M37" s="144"/>
    </row>
    <row r="38" spans="1:13" x14ac:dyDescent="0.2">
      <c r="A38" s="140" t="str">
        <f>IF(Budget!H46="","",Budget!H46)</f>
        <v/>
      </c>
      <c r="B38" s="143"/>
      <c r="C38" s="143"/>
      <c r="D38" s="143"/>
      <c r="E38" s="143"/>
      <c r="F38" s="143"/>
      <c r="G38" s="143"/>
      <c r="H38" s="143"/>
      <c r="I38" s="143"/>
      <c r="J38" s="143"/>
      <c r="K38" s="143"/>
      <c r="L38" s="143"/>
      <c r="M38" s="144"/>
    </row>
    <row r="39" spans="1:13" ht="12.75" thickBot="1" x14ac:dyDescent="0.25">
      <c r="A39" s="65" t="s">
        <v>132</v>
      </c>
      <c r="B39" s="24">
        <f>SUM(B23:B38)</f>
        <v>0</v>
      </c>
      <c r="C39" s="24">
        <f t="shared" ref="C39:M39" si="14">SUM(C23:C38)</f>
        <v>0</v>
      </c>
      <c r="D39" s="24">
        <f t="shared" si="14"/>
        <v>0</v>
      </c>
      <c r="E39" s="24">
        <f t="shared" si="14"/>
        <v>0</v>
      </c>
      <c r="F39" s="24">
        <f t="shared" si="14"/>
        <v>0</v>
      </c>
      <c r="G39" s="24">
        <f t="shared" si="14"/>
        <v>0</v>
      </c>
      <c r="H39" s="24">
        <f t="shared" si="14"/>
        <v>0</v>
      </c>
      <c r="I39" s="24">
        <f t="shared" si="14"/>
        <v>0</v>
      </c>
      <c r="J39" s="24">
        <f t="shared" si="14"/>
        <v>0</v>
      </c>
      <c r="K39" s="24">
        <f t="shared" si="14"/>
        <v>0</v>
      </c>
      <c r="L39" s="24">
        <f t="shared" si="14"/>
        <v>0</v>
      </c>
      <c r="M39" s="66">
        <f t="shared" si="14"/>
        <v>0</v>
      </c>
    </row>
    <row r="40" spans="1:13" ht="12.75" thickBot="1" x14ac:dyDescent="0.25">
      <c r="A40" s="69" t="s">
        <v>94</v>
      </c>
      <c r="B40" s="25"/>
      <c r="C40" s="25"/>
      <c r="D40" s="25"/>
      <c r="E40" s="25"/>
      <c r="F40" s="25"/>
      <c r="G40" s="25"/>
      <c r="H40" s="25"/>
      <c r="I40" s="25"/>
      <c r="J40" s="25"/>
      <c r="K40" s="25"/>
      <c r="L40" s="25"/>
      <c r="M40" s="25"/>
    </row>
    <row r="41" spans="1:13" x14ac:dyDescent="0.2">
      <c r="A41" s="147" t="str">
        <f>IF(Budget!N17="","",Budget!N17)</f>
        <v>Holiday December</v>
      </c>
      <c r="B41" s="141"/>
      <c r="C41" s="141"/>
      <c r="D41" s="141"/>
      <c r="E41" s="141"/>
      <c r="F41" s="141"/>
      <c r="G41" s="141"/>
      <c r="H41" s="141"/>
      <c r="I41" s="141"/>
      <c r="J41" s="141"/>
      <c r="K41" s="141"/>
      <c r="L41" s="141"/>
      <c r="M41" s="142"/>
    </row>
    <row r="42" spans="1:13" x14ac:dyDescent="0.2">
      <c r="A42" s="140" t="str">
        <f>IF(Budget!N18="","",Budget!N18)</f>
        <v>Christmas Shopping</v>
      </c>
      <c r="B42" s="143"/>
      <c r="C42" s="143"/>
      <c r="D42" s="143"/>
      <c r="E42" s="143"/>
      <c r="F42" s="143"/>
      <c r="G42" s="143"/>
      <c r="H42" s="143"/>
      <c r="I42" s="143"/>
      <c r="J42" s="143"/>
      <c r="K42" s="143"/>
      <c r="L42" s="143"/>
      <c r="M42" s="144"/>
    </row>
    <row r="43" spans="1:13" x14ac:dyDescent="0.2">
      <c r="A43" s="140" t="str">
        <f>IF(Budget!N19="","",Budget!N19)</f>
        <v>Car Repair</v>
      </c>
      <c r="B43" s="143"/>
      <c r="C43" s="143"/>
      <c r="D43" s="143"/>
      <c r="E43" s="143"/>
      <c r="F43" s="143"/>
      <c r="G43" s="143"/>
      <c r="H43" s="143"/>
      <c r="I43" s="143"/>
      <c r="J43" s="143"/>
      <c r="K43" s="143"/>
      <c r="L43" s="143"/>
      <c r="M43" s="144"/>
    </row>
    <row r="44" spans="1:13" x14ac:dyDescent="0.2">
      <c r="A44" s="140" t="str">
        <f>IF(Budget!N20="","",Budget!N20)</f>
        <v/>
      </c>
      <c r="B44" s="143"/>
      <c r="C44" s="143"/>
      <c r="D44" s="143"/>
      <c r="E44" s="143"/>
      <c r="F44" s="143"/>
      <c r="G44" s="143"/>
      <c r="H44" s="143"/>
      <c r="I44" s="143"/>
      <c r="J44" s="143"/>
      <c r="K44" s="143"/>
      <c r="L44" s="143"/>
      <c r="M44" s="144"/>
    </row>
    <row r="45" spans="1:13" x14ac:dyDescent="0.2">
      <c r="A45" s="140" t="str">
        <f>IF(Budget!N21="","",Budget!N21)</f>
        <v/>
      </c>
      <c r="B45" s="143"/>
      <c r="C45" s="143"/>
      <c r="D45" s="143"/>
      <c r="E45" s="143"/>
      <c r="F45" s="143"/>
      <c r="G45" s="143"/>
      <c r="H45" s="143"/>
      <c r="I45" s="143"/>
      <c r="J45" s="143"/>
      <c r="K45" s="143"/>
      <c r="L45" s="143"/>
      <c r="M45" s="144"/>
    </row>
    <row r="46" spans="1:13" x14ac:dyDescent="0.2">
      <c r="A46" s="140" t="str">
        <f>IF(Budget!N22="","",Budget!N22)</f>
        <v/>
      </c>
      <c r="B46" s="143"/>
      <c r="C46" s="143"/>
      <c r="D46" s="143"/>
      <c r="E46" s="143"/>
      <c r="F46" s="143"/>
      <c r="G46" s="143"/>
      <c r="H46" s="143"/>
      <c r="I46" s="143"/>
      <c r="J46" s="143"/>
      <c r="K46" s="143"/>
      <c r="L46" s="143"/>
      <c r="M46" s="144"/>
    </row>
    <row r="47" spans="1:13" ht="12.75" thickBot="1" x14ac:dyDescent="0.25">
      <c r="A47" s="65" t="s">
        <v>115</v>
      </c>
      <c r="B47" s="24">
        <f t="shared" ref="B47:M47" si="15">SUM(B41:B46)</f>
        <v>0</v>
      </c>
      <c r="C47" s="24">
        <f t="shared" si="15"/>
        <v>0</v>
      </c>
      <c r="D47" s="24">
        <f t="shared" si="15"/>
        <v>0</v>
      </c>
      <c r="E47" s="24">
        <f t="shared" si="15"/>
        <v>0</v>
      </c>
      <c r="F47" s="24">
        <f t="shared" si="15"/>
        <v>0</v>
      </c>
      <c r="G47" s="24">
        <f t="shared" si="15"/>
        <v>0</v>
      </c>
      <c r="H47" s="24">
        <f t="shared" si="15"/>
        <v>0</v>
      </c>
      <c r="I47" s="24">
        <f t="shared" si="15"/>
        <v>0</v>
      </c>
      <c r="J47" s="24">
        <f t="shared" si="15"/>
        <v>0</v>
      </c>
      <c r="K47" s="24">
        <f t="shared" si="15"/>
        <v>0</v>
      </c>
      <c r="L47" s="24">
        <f t="shared" si="15"/>
        <v>0</v>
      </c>
      <c r="M47" s="66">
        <f t="shared" si="15"/>
        <v>0</v>
      </c>
    </row>
    <row r="48" spans="1:13" ht="12.75" thickBot="1" x14ac:dyDescent="0.25">
      <c r="A48"/>
      <c r="B48"/>
      <c r="C48"/>
      <c r="D48"/>
      <c r="E48"/>
      <c r="F48"/>
      <c r="G48"/>
      <c r="H48"/>
      <c r="I48"/>
      <c r="J48"/>
      <c r="K48"/>
      <c r="L48"/>
      <c r="M48"/>
    </row>
    <row r="49" spans="1:13" ht="12.75" thickBot="1" x14ac:dyDescent="0.25">
      <c r="A49" s="62" t="s">
        <v>133</v>
      </c>
      <c r="B49" s="72">
        <f>B47+B39</f>
        <v>0</v>
      </c>
      <c r="C49" s="72">
        <f t="shared" ref="C49:M49" si="16">C47+C39</f>
        <v>0</v>
      </c>
      <c r="D49" s="72">
        <f t="shared" si="16"/>
        <v>0</v>
      </c>
      <c r="E49" s="72">
        <f t="shared" si="16"/>
        <v>0</v>
      </c>
      <c r="F49" s="72">
        <f t="shared" si="16"/>
        <v>0</v>
      </c>
      <c r="G49" s="72">
        <f t="shared" si="16"/>
        <v>0</v>
      </c>
      <c r="H49" s="72">
        <f t="shared" si="16"/>
        <v>0</v>
      </c>
      <c r="I49" s="72">
        <f t="shared" si="16"/>
        <v>0</v>
      </c>
      <c r="J49" s="72">
        <f t="shared" si="16"/>
        <v>0</v>
      </c>
      <c r="K49" s="72">
        <f t="shared" si="16"/>
        <v>0</v>
      </c>
      <c r="L49" s="72">
        <f t="shared" si="16"/>
        <v>0</v>
      </c>
      <c r="M49" s="73">
        <f t="shared" si="16"/>
        <v>0</v>
      </c>
    </row>
    <row r="50" spans="1:13" ht="12.75" thickBot="1" x14ac:dyDescent="0.25"/>
    <row r="51" spans="1:13" ht="12.75" thickBot="1" x14ac:dyDescent="0.25">
      <c r="A51" s="45" t="s">
        <v>137</v>
      </c>
      <c r="B51" s="46" t="s">
        <v>20</v>
      </c>
      <c r="C51" s="46" t="s">
        <v>21</v>
      </c>
      <c r="D51" s="46" t="s">
        <v>22</v>
      </c>
      <c r="E51" s="46" t="s">
        <v>23</v>
      </c>
      <c r="F51" s="46" t="s">
        <v>24</v>
      </c>
      <c r="G51" s="46" t="s">
        <v>25</v>
      </c>
      <c r="H51" s="46" t="s">
        <v>26</v>
      </c>
      <c r="I51" s="46" t="s">
        <v>27</v>
      </c>
      <c r="J51" s="46" t="s">
        <v>28</v>
      </c>
      <c r="K51" s="46" t="s">
        <v>29</v>
      </c>
      <c r="L51" s="46" t="s">
        <v>30</v>
      </c>
      <c r="M51" s="47" t="s">
        <v>31</v>
      </c>
    </row>
    <row r="52" spans="1:13" x14ac:dyDescent="0.2">
      <c r="A52" s="74" t="s">
        <v>134</v>
      </c>
      <c r="B52" s="27"/>
      <c r="C52" s="28">
        <f t="shared" ref="C52:M52" si="17">B55</f>
        <v>0</v>
      </c>
      <c r="D52" s="28">
        <f t="shared" si="17"/>
        <v>0</v>
      </c>
      <c r="E52" s="28">
        <f t="shared" si="17"/>
        <v>0</v>
      </c>
      <c r="F52" s="28">
        <f t="shared" si="17"/>
        <v>0</v>
      </c>
      <c r="G52" s="28">
        <f t="shared" si="17"/>
        <v>0</v>
      </c>
      <c r="H52" s="28">
        <f t="shared" si="17"/>
        <v>0</v>
      </c>
      <c r="I52" s="28">
        <f t="shared" si="17"/>
        <v>0</v>
      </c>
      <c r="J52" s="28">
        <f t="shared" si="17"/>
        <v>0</v>
      </c>
      <c r="K52" s="28">
        <f t="shared" si="17"/>
        <v>0</v>
      </c>
      <c r="L52" s="28">
        <f t="shared" si="17"/>
        <v>0</v>
      </c>
      <c r="M52" s="75">
        <f t="shared" si="17"/>
        <v>0</v>
      </c>
    </row>
    <row r="53" spans="1:13" x14ac:dyDescent="0.2">
      <c r="A53" s="76" t="s">
        <v>80</v>
      </c>
      <c r="B53" s="29">
        <f t="shared" ref="B53:M53" si="18">B20</f>
        <v>0</v>
      </c>
      <c r="C53" s="30">
        <f t="shared" si="18"/>
        <v>0</v>
      </c>
      <c r="D53" s="30">
        <f t="shared" si="18"/>
        <v>0</v>
      </c>
      <c r="E53" s="30">
        <f t="shared" si="18"/>
        <v>0</v>
      </c>
      <c r="F53" s="30">
        <f t="shared" si="18"/>
        <v>0</v>
      </c>
      <c r="G53" s="30">
        <f t="shared" si="18"/>
        <v>0</v>
      </c>
      <c r="H53" s="30">
        <f t="shared" si="18"/>
        <v>0</v>
      </c>
      <c r="I53" s="30">
        <f t="shared" si="18"/>
        <v>0</v>
      </c>
      <c r="J53" s="30">
        <f t="shared" si="18"/>
        <v>0</v>
      </c>
      <c r="K53" s="30">
        <f t="shared" si="18"/>
        <v>0</v>
      </c>
      <c r="L53" s="30">
        <f t="shared" si="18"/>
        <v>0</v>
      </c>
      <c r="M53" s="77">
        <f t="shared" si="18"/>
        <v>0</v>
      </c>
    </row>
    <row r="54" spans="1:13" x14ac:dyDescent="0.2">
      <c r="A54" s="76" t="s">
        <v>135</v>
      </c>
      <c r="B54" s="31">
        <f t="shared" ref="B54:M54" si="19">B49</f>
        <v>0</v>
      </c>
      <c r="C54" s="32">
        <f t="shared" si="19"/>
        <v>0</v>
      </c>
      <c r="D54" s="32">
        <f t="shared" si="19"/>
        <v>0</v>
      </c>
      <c r="E54" s="32">
        <f t="shared" si="19"/>
        <v>0</v>
      </c>
      <c r="F54" s="32">
        <f t="shared" si="19"/>
        <v>0</v>
      </c>
      <c r="G54" s="32">
        <f t="shared" si="19"/>
        <v>0</v>
      </c>
      <c r="H54" s="32">
        <f t="shared" si="19"/>
        <v>0</v>
      </c>
      <c r="I54" s="32">
        <f t="shared" si="19"/>
        <v>0</v>
      </c>
      <c r="J54" s="32">
        <f t="shared" si="19"/>
        <v>0</v>
      </c>
      <c r="K54" s="32">
        <f t="shared" si="19"/>
        <v>0</v>
      </c>
      <c r="L54" s="32">
        <f t="shared" si="19"/>
        <v>0</v>
      </c>
      <c r="M54" s="78">
        <f t="shared" si="19"/>
        <v>0</v>
      </c>
    </row>
    <row r="55" spans="1:13" ht="12.75" thickBot="1" x14ac:dyDescent="0.25">
      <c r="A55" s="79" t="s">
        <v>136</v>
      </c>
      <c r="B55" s="33">
        <f t="shared" ref="B55:M55" si="20">(B52+B53)-B54</f>
        <v>0</v>
      </c>
      <c r="C55" s="34">
        <f t="shared" si="20"/>
        <v>0</v>
      </c>
      <c r="D55" s="34">
        <f t="shared" si="20"/>
        <v>0</v>
      </c>
      <c r="E55" s="34">
        <f t="shared" si="20"/>
        <v>0</v>
      </c>
      <c r="F55" s="34">
        <f t="shared" si="20"/>
        <v>0</v>
      </c>
      <c r="G55" s="34">
        <f t="shared" si="20"/>
        <v>0</v>
      </c>
      <c r="H55" s="34">
        <f t="shared" si="20"/>
        <v>0</v>
      </c>
      <c r="I55" s="34">
        <f t="shared" si="20"/>
        <v>0</v>
      </c>
      <c r="J55" s="34">
        <f t="shared" si="20"/>
        <v>0</v>
      </c>
      <c r="K55" s="34">
        <f t="shared" si="20"/>
        <v>0</v>
      </c>
      <c r="L55" s="34">
        <f t="shared" si="20"/>
        <v>0</v>
      </c>
      <c r="M55" s="80">
        <f t="shared" si="20"/>
        <v>0</v>
      </c>
    </row>
    <row r="56" spans="1:13" ht="12.75" hidden="1" thickBot="1" x14ac:dyDescent="0.25"/>
    <row r="57" spans="1:13" hidden="1" x14ac:dyDescent="0.2">
      <c r="A57" s="84" t="s">
        <v>109</v>
      </c>
      <c r="B57" s="23">
        <f t="shared" ref="B57:M57" si="21">IF(B55&gt;0,B55,0)</f>
        <v>0</v>
      </c>
      <c r="C57" s="23">
        <f t="shared" si="21"/>
        <v>0</v>
      </c>
      <c r="D57" s="23">
        <f t="shared" si="21"/>
        <v>0</v>
      </c>
      <c r="E57" s="23">
        <f t="shared" si="21"/>
        <v>0</v>
      </c>
      <c r="F57" s="23">
        <f t="shared" si="21"/>
        <v>0</v>
      </c>
      <c r="G57" s="23">
        <f t="shared" si="21"/>
        <v>0</v>
      </c>
      <c r="H57" s="23">
        <f t="shared" si="21"/>
        <v>0</v>
      </c>
      <c r="I57" s="23">
        <f t="shared" si="21"/>
        <v>0</v>
      </c>
      <c r="J57" s="23">
        <f t="shared" si="21"/>
        <v>0</v>
      </c>
      <c r="K57" s="23">
        <f t="shared" si="21"/>
        <v>0</v>
      </c>
      <c r="L57" s="23">
        <f t="shared" si="21"/>
        <v>0</v>
      </c>
      <c r="M57" s="64">
        <f t="shared" si="21"/>
        <v>0</v>
      </c>
    </row>
    <row r="58" spans="1:13" ht="12.75" hidden="1" thickBot="1" x14ac:dyDescent="0.25">
      <c r="A58" s="79" t="s">
        <v>110</v>
      </c>
      <c r="B58" s="85">
        <f t="shared" ref="B58:M58" si="22">IF(B55&lt;0,-B55,0)</f>
        <v>0</v>
      </c>
      <c r="C58" s="85">
        <f t="shared" si="22"/>
        <v>0</v>
      </c>
      <c r="D58" s="85">
        <f t="shared" si="22"/>
        <v>0</v>
      </c>
      <c r="E58" s="85">
        <f t="shared" si="22"/>
        <v>0</v>
      </c>
      <c r="F58" s="85">
        <f t="shared" si="22"/>
        <v>0</v>
      </c>
      <c r="G58" s="85">
        <f t="shared" si="22"/>
        <v>0</v>
      </c>
      <c r="H58" s="85">
        <f t="shared" si="22"/>
        <v>0</v>
      </c>
      <c r="I58" s="85">
        <f t="shared" si="22"/>
        <v>0</v>
      </c>
      <c r="J58" s="85">
        <f t="shared" si="22"/>
        <v>0</v>
      </c>
      <c r="K58" s="85">
        <f t="shared" si="22"/>
        <v>0</v>
      </c>
      <c r="L58" s="85">
        <f t="shared" si="22"/>
        <v>0</v>
      </c>
      <c r="M58" s="86">
        <f t="shared" si="22"/>
        <v>0</v>
      </c>
    </row>
    <row r="59" spans="1:13" ht="12.75" hidden="1" thickBot="1" x14ac:dyDescent="0.25">
      <c r="A59" s="39"/>
      <c r="B59" s="39"/>
      <c r="C59" s="39"/>
      <c r="D59" s="39"/>
      <c r="E59" s="39"/>
      <c r="F59" s="39"/>
      <c r="G59" s="39"/>
      <c r="H59" s="39"/>
      <c r="I59" s="39"/>
      <c r="J59" s="39"/>
      <c r="K59" s="39"/>
      <c r="L59" s="39"/>
      <c r="M59" s="39"/>
    </row>
    <row r="60" spans="1:13" hidden="1" x14ac:dyDescent="0.2">
      <c r="A60" s="84" t="s">
        <v>138</v>
      </c>
      <c r="B60" s="28">
        <f>IF(B55-Budget!C56&gt;0,B55-Budget!C56,0)</f>
        <v>1101.6666666666679</v>
      </c>
      <c r="C60" s="28">
        <f>IF(C55-Budget!D56&gt;0,C55-Budget!D56,0)</f>
        <v>2203.3333333333358</v>
      </c>
      <c r="D60" s="28">
        <f>IF(D55-Budget!E56&gt;0,D55-Budget!E56,0)</f>
        <v>3305.0000000000036</v>
      </c>
      <c r="E60" s="28">
        <f>IF(E55-Budget!F56&gt;0,E55-Budget!F56,0)</f>
        <v>4406.6666666666715</v>
      </c>
      <c r="F60" s="28">
        <f>IF(F55-Budget!G56&gt;0,F55-Budget!G56,0)</f>
        <v>5508.3333333333394</v>
      </c>
      <c r="G60" s="28">
        <f>IF(G55-Budget!H56&gt;0,G55-Budget!H56,0)</f>
        <v>6610.0000000000073</v>
      </c>
      <c r="H60" s="28">
        <f>IF(H55-Budget!I56&gt;0,H55-Budget!I56,0)</f>
        <v>7711.6666666666752</v>
      </c>
      <c r="I60" s="28">
        <f>IF(I55-Budget!J56&gt;0,I55-Budget!J56,0)</f>
        <v>8813.333333333343</v>
      </c>
      <c r="J60" s="28">
        <f>IF(J55-Budget!K56&gt;0,J55-Budget!K56,0)</f>
        <v>9915.0000000000109</v>
      </c>
      <c r="K60" s="28">
        <f>IF(K55-Budget!L56&gt;0,K55-Budget!L56,0)</f>
        <v>11016.666666666679</v>
      </c>
      <c r="L60" s="28">
        <f>IF(L55-Budget!M56&gt;0,L55-Budget!M56,0)</f>
        <v>12118.333333333347</v>
      </c>
      <c r="M60" s="75">
        <f>IF(M55-Budget!N56&gt;0,M55-Budget!N56,0)</f>
        <v>13220.000000000015</v>
      </c>
    </row>
    <row r="61" spans="1:13" ht="12.75" hidden="1" thickBot="1" x14ac:dyDescent="0.25">
      <c r="A61" s="79" t="s">
        <v>139</v>
      </c>
      <c r="B61" s="85">
        <f>IF(B55-Budget!C56&lt;0,B55-Budget!C56,0)</f>
        <v>0</v>
      </c>
      <c r="C61" s="85">
        <f>IF(C55-Budget!D56&lt;0,C55-Budget!D56,0)</f>
        <v>0</v>
      </c>
      <c r="D61" s="85">
        <f>IF(D55-Budget!E56&lt;0,D55-Budget!E56,0)</f>
        <v>0</v>
      </c>
      <c r="E61" s="85">
        <f>IF(E55-Budget!F56&lt;0,E55-Budget!F56,0)</f>
        <v>0</v>
      </c>
      <c r="F61" s="85">
        <f>IF(F55-Budget!G56&lt;0,F55-Budget!G56,0)</f>
        <v>0</v>
      </c>
      <c r="G61" s="85">
        <f>IF(G55-Budget!H56&lt;0,G55-Budget!H56,0)</f>
        <v>0</v>
      </c>
      <c r="H61" s="85">
        <f>IF(H55-Budget!I56&lt;0,H55-Budget!I56,0)</f>
        <v>0</v>
      </c>
      <c r="I61" s="85">
        <f>IF(I55-Budget!J56&lt;0,I55-Budget!J56,0)</f>
        <v>0</v>
      </c>
      <c r="J61" s="85">
        <f>IF(J55-Budget!K56&lt;0,J55-Budget!K56,0)</f>
        <v>0</v>
      </c>
      <c r="K61" s="85">
        <f>IF(K55-Budget!L56&lt;0,K55-Budget!L56,0)</f>
        <v>0</v>
      </c>
      <c r="L61" s="85">
        <f>IF(L55-Budget!M56&lt;0,L55-Budget!M56,0)</f>
        <v>0</v>
      </c>
      <c r="M61" s="86">
        <f>IF(M55-Budget!N56&lt;0,M55-Budget!N56,0)</f>
        <v>0</v>
      </c>
    </row>
    <row r="62" spans="1:13" x14ac:dyDescent="0.2"/>
  </sheetData>
  <sheetProtection algorithmName="SHA-512" hashValue="V5SGN1A5jEzcBNb8iGWi0sHtnJPK8NrbqFhlFh5aQF3nuRy55f4AnQHM6sgViQEpF45nVHH2b0rmI3mcYHIW9Q==" saltValue="kZzLf/GoKmByheYWy/TD0A==" spinCount="100000" sheet="1" objects="1" scenarios="1" selectLockedCells="1"/>
  <mergeCells count="1">
    <mergeCell ref="A1:M1"/>
  </mergeCells>
  <printOptions horizontalCentered="1"/>
  <pageMargins left="0.11811023622047245" right="0.11811023622047245" top="0.15748031496062992" bottom="0.15748031496062992" header="0.31496062992125984" footer="0.31496062992125984"/>
  <pageSetup paperSize="9" scale="85" orientation="landscape" r:id="rId1"/>
  <colBreaks count="1" manualBreakCount="1">
    <brk id="13" max="6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2"/>
  <sheetViews>
    <sheetView topLeftCell="B1" workbookViewId="0">
      <selection activeCell="B25" sqref="B25"/>
    </sheetView>
  </sheetViews>
  <sheetFormatPr defaultRowHeight="12" x14ac:dyDescent="0.2"/>
  <cols>
    <col min="1" max="1" width="11.140625" customWidth="1"/>
    <col min="2" max="2" width="9.7109375" bestFit="1" customWidth="1"/>
    <col min="5" max="5" width="13.85546875" bestFit="1" customWidth="1"/>
    <col min="6" max="6" width="30.140625" bestFit="1" customWidth="1"/>
    <col min="8" max="8" width="13.85546875" bestFit="1" customWidth="1"/>
    <col min="10" max="10" width="15.28515625" bestFit="1" customWidth="1"/>
    <col min="11" max="11" width="30.140625" bestFit="1" customWidth="1"/>
    <col min="12" max="12" width="9.28515625" bestFit="1" customWidth="1"/>
    <col min="13" max="13" width="11.7109375" bestFit="1" customWidth="1"/>
    <col min="14" max="14" width="9.5703125" bestFit="1" customWidth="1"/>
    <col min="15" max="15" width="10.140625" bestFit="1" customWidth="1"/>
    <col min="16" max="16" width="7.85546875" bestFit="1" customWidth="1"/>
  </cols>
  <sheetData>
    <row r="1" spans="1:20" x14ac:dyDescent="0.2">
      <c r="A1" t="s">
        <v>8</v>
      </c>
      <c r="B1" t="s">
        <v>156</v>
      </c>
      <c r="C1" t="s">
        <v>19</v>
      </c>
      <c r="E1" t="s">
        <v>36</v>
      </c>
      <c r="F1" t="s">
        <v>37</v>
      </c>
      <c r="H1" t="s">
        <v>36</v>
      </c>
      <c r="J1" t="s">
        <v>36</v>
      </c>
      <c r="K1" t="s">
        <v>37</v>
      </c>
      <c r="L1" t="s">
        <v>10</v>
      </c>
      <c r="M1" t="s">
        <v>11</v>
      </c>
      <c r="N1" t="s">
        <v>12</v>
      </c>
      <c r="O1" t="s">
        <v>13</v>
      </c>
      <c r="P1" t="s">
        <v>119</v>
      </c>
      <c r="R1" s="10"/>
      <c r="S1" s="11"/>
      <c r="T1" s="12"/>
    </row>
    <row r="2" spans="1:20" x14ac:dyDescent="0.2">
      <c r="A2" t="s">
        <v>10</v>
      </c>
      <c r="B2" s="122">
        <v>42370</v>
      </c>
      <c r="C2" t="s">
        <v>20</v>
      </c>
      <c r="E2" t="s">
        <v>38</v>
      </c>
      <c r="F2" t="s">
        <v>39</v>
      </c>
      <c r="H2" t="s">
        <v>38</v>
      </c>
      <c r="J2" t="s">
        <v>38</v>
      </c>
      <c r="K2" t="s">
        <v>39</v>
      </c>
      <c r="L2"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1000</v>
      </c>
      <c r="M2"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2000</v>
      </c>
      <c r="N2"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4333.333333333333</v>
      </c>
      <c r="O2"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52000</v>
      </c>
      <c r="P2" t="s">
        <v>120</v>
      </c>
      <c r="R2" s="13"/>
      <c r="S2" s="14"/>
      <c r="T2" s="15"/>
    </row>
    <row r="3" spans="1:20" x14ac:dyDescent="0.2">
      <c r="A3" t="s">
        <v>11</v>
      </c>
      <c r="B3" s="122">
        <v>42401</v>
      </c>
      <c r="C3" t="s">
        <v>21</v>
      </c>
      <c r="E3" t="s">
        <v>38</v>
      </c>
      <c r="F3" t="s">
        <v>40</v>
      </c>
      <c r="H3" t="s">
        <v>46</v>
      </c>
      <c r="J3" t="s">
        <v>38</v>
      </c>
      <c r="K3" t="s">
        <v>40</v>
      </c>
      <c r="L3"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 t="s">
        <v>120</v>
      </c>
      <c r="R3" s="13"/>
      <c r="S3" s="14"/>
      <c r="T3" s="15"/>
    </row>
    <row r="4" spans="1:20" x14ac:dyDescent="0.2">
      <c r="A4" t="s">
        <v>12</v>
      </c>
      <c r="B4" s="122">
        <v>42430</v>
      </c>
      <c r="C4" t="s">
        <v>22</v>
      </c>
      <c r="E4" t="s">
        <v>46</v>
      </c>
      <c r="F4" t="s">
        <v>47</v>
      </c>
      <c r="H4" t="s">
        <v>52</v>
      </c>
      <c r="J4" t="s">
        <v>46</v>
      </c>
      <c r="K4" t="s">
        <v>47</v>
      </c>
      <c r="L4"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13.846153846153847</v>
      </c>
      <c r="M4"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27.692307692307693</v>
      </c>
      <c r="N4"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60</v>
      </c>
      <c r="O4"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720</v>
      </c>
      <c r="P4" t="s">
        <v>120</v>
      </c>
      <c r="R4" s="13"/>
      <c r="S4" s="14"/>
      <c r="T4" s="15"/>
    </row>
    <row r="5" spans="1:20" x14ac:dyDescent="0.2">
      <c r="A5" t="s">
        <v>13</v>
      </c>
      <c r="B5" s="122">
        <v>42461</v>
      </c>
      <c r="C5" t="s">
        <v>23</v>
      </c>
      <c r="E5" t="s">
        <v>46</v>
      </c>
      <c r="F5" t="s">
        <v>42</v>
      </c>
      <c r="H5" t="s">
        <v>56</v>
      </c>
      <c r="J5" t="s">
        <v>46</v>
      </c>
      <c r="K5" t="s">
        <v>42</v>
      </c>
      <c r="L5"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20</v>
      </c>
      <c r="M5"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40</v>
      </c>
      <c r="N5"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86.666666666666671</v>
      </c>
      <c r="O5"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1040</v>
      </c>
      <c r="P5" t="s">
        <v>120</v>
      </c>
      <c r="R5" s="13"/>
      <c r="S5" s="14"/>
      <c r="T5" s="15"/>
    </row>
    <row r="6" spans="1:20" x14ac:dyDescent="0.2">
      <c r="B6" s="122">
        <v>42491</v>
      </c>
      <c r="C6" t="s">
        <v>24</v>
      </c>
      <c r="E6" t="s">
        <v>46</v>
      </c>
      <c r="F6" t="s">
        <v>48</v>
      </c>
      <c r="H6" t="s">
        <v>60</v>
      </c>
      <c r="J6" t="s">
        <v>46</v>
      </c>
      <c r="K6" t="s">
        <v>48</v>
      </c>
      <c r="L6"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115.38461538461539</v>
      </c>
      <c r="M6"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230.76923076923077</v>
      </c>
      <c r="N6"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500</v>
      </c>
      <c r="O6"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6000</v>
      </c>
      <c r="P6" t="s">
        <v>120</v>
      </c>
      <c r="R6" s="13"/>
      <c r="S6" s="14"/>
      <c r="T6" s="15"/>
    </row>
    <row r="7" spans="1:20" x14ac:dyDescent="0.2">
      <c r="B7" s="122">
        <v>42522</v>
      </c>
      <c r="C7" t="s">
        <v>25</v>
      </c>
      <c r="E7" t="s">
        <v>46</v>
      </c>
      <c r="F7" t="s">
        <v>49</v>
      </c>
      <c r="H7" t="s">
        <v>63</v>
      </c>
      <c r="J7" t="s">
        <v>46</v>
      </c>
      <c r="K7" t="s">
        <v>49</v>
      </c>
      <c r="L7" s="2">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7" s="2">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7" s="2">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7" s="2">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7" t="s">
        <v>120</v>
      </c>
      <c r="R7" s="13"/>
      <c r="S7" s="14"/>
      <c r="T7" s="15"/>
    </row>
    <row r="8" spans="1:20" x14ac:dyDescent="0.2">
      <c r="B8" s="122">
        <v>42552</v>
      </c>
      <c r="C8" t="s">
        <v>26</v>
      </c>
      <c r="E8" t="s">
        <v>46</v>
      </c>
      <c r="F8" t="s">
        <v>144</v>
      </c>
      <c r="H8" t="s">
        <v>66</v>
      </c>
      <c r="J8" t="s">
        <v>46</v>
      </c>
      <c r="K8" t="s">
        <v>144</v>
      </c>
      <c r="L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8" t="s">
        <v>120</v>
      </c>
      <c r="R8" s="13"/>
      <c r="S8" s="14"/>
      <c r="T8" s="15"/>
    </row>
    <row r="9" spans="1:20" x14ac:dyDescent="0.2">
      <c r="B9" s="122">
        <v>42583</v>
      </c>
      <c r="C9" t="s">
        <v>27</v>
      </c>
      <c r="E9" t="s">
        <v>46</v>
      </c>
      <c r="F9" t="s">
        <v>50</v>
      </c>
      <c r="H9" t="s">
        <v>69</v>
      </c>
      <c r="J9" t="s">
        <v>46</v>
      </c>
      <c r="K9" t="s">
        <v>50</v>
      </c>
      <c r="L9"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9"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9"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9"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9" t="s">
        <v>120</v>
      </c>
      <c r="R9" s="13"/>
      <c r="S9" s="14"/>
      <c r="T9" s="15"/>
    </row>
    <row r="10" spans="1:20" x14ac:dyDescent="0.2">
      <c r="B10" s="122">
        <v>42614</v>
      </c>
      <c r="C10" t="s">
        <v>28</v>
      </c>
      <c r="E10" t="s">
        <v>46</v>
      </c>
      <c r="F10" t="s">
        <v>51</v>
      </c>
      <c r="H10" t="s">
        <v>71</v>
      </c>
      <c r="J10" t="s">
        <v>46</v>
      </c>
      <c r="K10" t="s">
        <v>51</v>
      </c>
      <c r="L10"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0"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0"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0"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0" t="s">
        <v>120</v>
      </c>
      <c r="R10" s="13"/>
      <c r="S10" s="14"/>
      <c r="T10" s="15"/>
    </row>
    <row r="11" spans="1:20" x14ac:dyDescent="0.2">
      <c r="B11" s="122">
        <v>42644</v>
      </c>
      <c r="C11" t="s">
        <v>29</v>
      </c>
      <c r="E11" t="s">
        <v>52</v>
      </c>
      <c r="F11" t="s">
        <v>53</v>
      </c>
      <c r="H11" t="s">
        <v>77</v>
      </c>
      <c r="J11" t="s">
        <v>52</v>
      </c>
      <c r="K11" t="s">
        <v>53</v>
      </c>
      <c r="L11"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1"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1"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1"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1" t="s">
        <v>120</v>
      </c>
      <c r="R11" s="13"/>
      <c r="S11" s="14"/>
      <c r="T11" s="15"/>
    </row>
    <row r="12" spans="1:20" x14ac:dyDescent="0.2">
      <c r="B12" s="122">
        <v>42675</v>
      </c>
      <c r="C12" t="s">
        <v>30</v>
      </c>
      <c r="E12" t="s">
        <v>52</v>
      </c>
      <c r="F12" t="s">
        <v>54</v>
      </c>
      <c r="H12" t="s">
        <v>81</v>
      </c>
      <c r="J12" t="s">
        <v>52</v>
      </c>
      <c r="K12" t="s">
        <v>54</v>
      </c>
      <c r="L12"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2"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2"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2"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2" t="s">
        <v>120</v>
      </c>
      <c r="R12" s="13"/>
      <c r="S12" s="14"/>
      <c r="T12" s="15"/>
    </row>
    <row r="13" spans="1:20" x14ac:dyDescent="0.2">
      <c r="B13" s="122">
        <v>42705</v>
      </c>
      <c r="C13" t="s">
        <v>31</v>
      </c>
      <c r="E13" t="s">
        <v>52</v>
      </c>
      <c r="F13" t="s">
        <v>55</v>
      </c>
      <c r="H13" t="s">
        <v>85</v>
      </c>
      <c r="J13" t="s">
        <v>52</v>
      </c>
      <c r="K13" t="s">
        <v>55</v>
      </c>
      <c r="L13"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3"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3"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3"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3" t="s">
        <v>120</v>
      </c>
      <c r="R13" s="13"/>
      <c r="S13" s="14"/>
      <c r="T13" s="15"/>
    </row>
    <row r="14" spans="1:20" x14ac:dyDescent="0.2">
      <c r="E14" t="s">
        <v>52</v>
      </c>
      <c r="F14" t="s">
        <v>145</v>
      </c>
      <c r="H14" t="s">
        <v>88</v>
      </c>
      <c r="J14" t="s">
        <v>52</v>
      </c>
      <c r="K14" t="s">
        <v>145</v>
      </c>
      <c r="L14"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4"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4"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4"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4" t="s">
        <v>120</v>
      </c>
      <c r="R14" s="13"/>
      <c r="S14" s="14"/>
      <c r="T14" s="15"/>
    </row>
    <row r="15" spans="1:20" x14ac:dyDescent="0.2">
      <c r="E15" t="s">
        <v>56</v>
      </c>
      <c r="F15" t="s">
        <v>57</v>
      </c>
      <c r="H15" t="s">
        <v>90</v>
      </c>
      <c r="J15" t="s">
        <v>56</v>
      </c>
      <c r="K15" t="s">
        <v>57</v>
      </c>
      <c r="L15"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5"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5"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5"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5" t="s">
        <v>120</v>
      </c>
      <c r="R15" s="13"/>
      <c r="S15" s="14"/>
      <c r="T15" s="15"/>
    </row>
    <row r="16" spans="1:20" x14ac:dyDescent="0.2">
      <c r="E16" t="s">
        <v>56</v>
      </c>
      <c r="F16" t="s">
        <v>58</v>
      </c>
      <c r="H16" t="s">
        <v>153</v>
      </c>
      <c r="J16" t="s">
        <v>56</v>
      </c>
      <c r="K16" t="s">
        <v>58</v>
      </c>
      <c r="L16"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125</v>
      </c>
      <c r="M16"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250</v>
      </c>
      <c r="N16"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541.66666666666663</v>
      </c>
      <c r="O16"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6500</v>
      </c>
      <c r="P16" t="s">
        <v>120</v>
      </c>
      <c r="R16" s="13"/>
      <c r="S16" s="14"/>
      <c r="T16" s="15"/>
    </row>
    <row r="17" spans="5:20" x14ac:dyDescent="0.2">
      <c r="E17" t="s">
        <v>56</v>
      </c>
      <c r="F17" t="s">
        <v>59</v>
      </c>
      <c r="J17" t="s">
        <v>56</v>
      </c>
      <c r="K17" t="s">
        <v>59</v>
      </c>
      <c r="L17"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7"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7"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7"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7" t="s">
        <v>120</v>
      </c>
      <c r="R17" s="13"/>
      <c r="S17" s="14"/>
      <c r="T17" s="15"/>
    </row>
    <row r="18" spans="5:20" x14ac:dyDescent="0.2">
      <c r="E18" t="s">
        <v>56</v>
      </c>
      <c r="F18" t="s">
        <v>147</v>
      </c>
      <c r="J18" t="s">
        <v>56</v>
      </c>
      <c r="K18" t="s">
        <v>147</v>
      </c>
      <c r="L1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8" t="s">
        <v>120</v>
      </c>
      <c r="R18" s="16"/>
      <c r="S18" s="17"/>
      <c r="T18" s="18"/>
    </row>
    <row r="19" spans="5:20" x14ac:dyDescent="0.2">
      <c r="E19" t="s">
        <v>56</v>
      </c>
      <c r="F19" t="s">
        <v>150</v>
      </c>
      <c r="J19" t="s">
        <v>56</v>
      </c>
      <c r="K19" t="s">
        <v>150</v>
      </c>
      <c r="L19"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19"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19"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19"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19" t="s">
        <v>120</v>
      </c>
    </row>
    <row r="20" spans="5:20" x14ac:dyDescent="0.2">
      <c r="E20" t="s">
        <v>56</v>
      </c>
      <c r="F20" t="s">
        <v>149</v>
      </c>
      <c r="J20" t="s">
        <v>56</v>
      </c>
      <c r="K20" t="s">
        <v>149</v>
      </c>
      <c r="L20"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0"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0"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0"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0" t="s">
        <v>120</v>
      </c>
    </row>
    <row r="21" spans="5:20" x14ac:dyDescent="0.2">
      <c r="E21" t="s">
        <v>56</v>
      </c>
      <c r="F21" t="s">
        <v>148</v>
      </c>
      <c r="J21" t="s">
        <v>56</v>
      </c>
      <c r="K21" t="s">
        <v>148</v>
      </c>
      <c r="L21"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1"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1"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1"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1" t="s">
        <v>120</v>
      </c>
    </row>
    <row r="22" spans="5:20" x14ac:dyDescent="0.2">
      <c r="E22" t="s">
        <v>56</v>
      </c>
      <c r="F22" t="s">
        <v>62</v>
      </c>
      <c r="J22" t="s">
        <v>56</v>
      </c>
      <c r="K22" t="s">
        <v>62</v>
      </c>
      <c r="L22"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2"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2"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2"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2" t="s">
        <v>120</v>
      </c>
    </row>
    <row r="23" spans="5:20" x14ac:dyDescent="0.2">
      <c r="E23" t="s">
        <v>60</v>
      </c>
      <c r="F23" t="s">
        <v>61</v>
      </c>
      <c r="J23" t="s">
        <v>60</v>
      </c>
      <c r="K23" t="s">
        <v>61</v>
      </c>
      <c r="L23"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3"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3"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3"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3" t="s">
        <v>120</v>
      </c>
    </row>
    <row r="24" spans="5:20" x14ac:dyDescent="0.2">
      <c r="E24" t="s">
        <v>60</v>
      </c>
      <c r="F24" t="s">
        <v>146</v>
      </c>
      <c r="J24" t="s">
        <v>60</v>
      </c>
      <c r="K24" t="s">
        <v>146</v>
      </c>
      <c r="L24"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4"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4"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4"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4" t="s">
        <v>120</v>
      </c>
    </row>
    <row r="25" spans="5:20" x14ac:dyDescent="0.2">
      <c r="E25" t="s">
        <v>60</v>
      </c>
      <c r="F25" t="s">
        <v>143</v>
      </c>
      <c r="J25" t="s">
        <v>60</v>
      </c>
      <c r="K25" t="s">
        <v>143</v>
      </c>
      <c r="L25"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5"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5"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5"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5" t="s">
        <v>120</v>
      </c>
    </row>
    <row r="26" spans="5:20" x14ac:dyDescent="0.2">
      <c r="E26" t="s">
        <v>63</v>
      </c>
      <c r="F26" t="s">
        <v>64</v>
      </c>
      <c r="J26" t="s">
        <v>63</v>
      </c>
      <c r="K26" t="s">
        <v>64</v>
      </c>
      <c r="L26"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6"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6"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6"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6" t="s">
        <v>120</v>
      </c>
    </row>
    <row r="27" spans="5:20" x14ac:dyDescent="0.2">
      <c r="E27" t="s">
        <v>63</v>
      </c>
      <c r="F27" t="s">
        <v>62</v>
      </c>
      <c r="J27" t="s">
        <v>63</v>
      </c>
      <c r="K27" t="s">
        <v>62</v>
      </c>
      <c r="L27"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7"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7"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7"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7" t="s">
        <v>120</v>
      </c>
    </row>
    <row r="28" spans="5:20" x14ac:dyDescent="0.2">
      <c r="E28" t="s">
        <v>63</v>
      </c>
      <c r="F28" t="s">
        <v>65</v>
      </c>
      <c r="J28" t="s">
        <v>63</v>
      </c>
      <c r="K28" t="s">
        <v>65</v>
      </c>
      <c r="L2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8" t="s">
        <v>120</v>
      </c>
    </row>
    <row r="29" spans="5:20" x14ac:dyDescent="0.2">
      <c r="E29" t="s">
        <v>66</v>
      </c>
      <c r="F29" t="s">
        <v>67</v>
      </c>
      <c r="J29" t="s">
        <v>66</v>
      </c>
      <c r="K29" t="s">
        <v>67</v>
      </c>
      <c r="L29"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29"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29"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29"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29" t="s">
        <v>120</v>
      </c>
    </row>
    <row r="30" spans="5:20" x14ac:dyDescent="0.2">
      <c r="E30" t="s">
        <v>66</v>
      </c>
      <c r="F30" t="s">
        <v>68</v>
      </c>
      <c r="J30" t="s">
        <v>66</v>
      </c>
      <c r="K30" t="s">
        <v>68</v>
      </c>
      <c r="L30"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80</v>
      </c>
      <c r="M30"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160</v>
      </c>
      <c r="N30"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346.66666666666669</v>
      </c>
      <c r="O30"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4160</v>
      </c>
      <c r="P30" t="s">
        <v>120</v>
      </c>
    </row>
    <row r="31" spans="5:20" x14ac:dyDescent="0.2">
      <c r="E31" t="s">
        <v>69</v>
      </c>
      <c r="F31" t="s">
        <v>70</v>
      </c>
      <c r="J31" t="s">
        <v>69</v>
      </c>
      <c r="K31" t="s">
        <v>70</v>
      </c>
      <c r="L31"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1"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1"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1"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1" t="s">
        <v>120</v>
      </c>
    </row>
    <row r="32" spans="5:20" x14ac:dyDescent="0.2">
      <c r="E32" t="s">
        <v>71</v>
      </c>
      <c r="F32" t="s">
        <v>72</v>
      </c>
      <c r="J32" t="s">
        <v>71</v>
      </c>
      <c r="K32" t="s">
        <v>72</v>
      </c>
      <c r="L32"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2"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2"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2"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2" t="s">
        <v>120</v>
      </c>
    </row>
    <row r="33" spans="5:16" x14ac:dyDescent="0.2">
      <c r="E33" t="s">
        <v>71</v>
      </c>
      <c r="F33" t="s">
        <v>73</v>
      </c>
      <c r="J33" t="s">
        <v>71</v>
      </c>
      <c r="K33" t="s">
        <v>73</v>
      </c>
      <c r="L33"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3"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3"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3"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3" t="s">
        <v>120</v>
      </c>
    </row>
    <row r="34" spans="5:16" x14ac:dyDescent="0.2">
      <c r="E34" t="s">
        <v>71</v>
      </c>
      <c r="F34" t="s">
        <v>74</v>
      </c>
      <c r="J34" t="s">
        <v>71</v>
      </c>
      <c r="K34" t="s">
        <v>74</v>
      </c>
      <c r="L34"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4"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4"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4"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4" t="s">
        <v>120</v>
      </c>
    </row>
    <row r="35" spans="5:16" x14ac:dyDescent="0.2">
      <c r="E35" t="s">
        <v>71</v>
      </c>
      <c r="F35" t="s">
        <v>75</v>
      </c>
      <c r="J35" t="s">
        <v>71</v>
      </c>
      <c r="K35" t="s">
        <v>75</v>
      </c>
      <c r="L35"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5"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5"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5"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5" t="s">
        <v>120</v>
      </c>
    </row>
    <row r="36" spans="5:16" x14ac:dyDescent="0.2">
      <c r="E36" t="s">
        <v>71</v>
      </c>
      <c r="F36" t="s">
        <v>76</v>
      </c>
      <c r="J36" t="s">
        <v>71</v>
      </c>
      <c r="K36" t="s">
        <v>76</v>
      </c>
      <c r="L36"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6"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6"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6"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6" t="s">
        <v>120</v>
      </c>
    </row>
    <row r="37" spans="5:16" x14ac:dyDescent="0.2">
      <c r="E37" t="s">
        <v>77</v>
      </c>
      <c r="F37" t="s">
        <v>78</v>
      </c>
      <c r="J37" t="s">
        <v>77</v>
      </c>
      <c r="K37" t="s">
        <v>78</v>
      </c>
      <c r="L37"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7"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7"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7"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7" t="s">
        <v>120</v>
      </c>
    </row>
    <row r="38" spans="5:16" x14ac:dyDescent="0.2">
      <c r="E38" t="s">
        <v>77</v>
      </c>
      <c r="F38" t="s">
        <v>79</v>
      </c>
      <c r="J38" t="s">
        <v>77</v>
      </c>
      <c r="K38" t="s">
        <v>79</v>
      </c>
      <c r="L3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8" t="s">
        <v>120</v>
      </c>
    </row>
    <row r="39" spans="5:16" x14ac:dyDescent="0.2">
      <c r="E39" t="s">
        <v>77</v>
      </c>
      <c r="F39" t="s">
        <v>62</v>
      </c>
      <c r="J39" t="s">
        <v>77</v>
      </c>
      <c r="K39" t="s">
        <v>62</v>
      </c>
      <c r="L39"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39"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39"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39"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39" t="s">
        <v>120</v>
      </c>
    </row>
    <row r="40" spans="5:16" x14ac:dyDescent="0.2">
      <c r="E40" t="s">
        <v>81</v>
      </c>
      <c r="F40" t="s">
        <v>82</v>
      </c>
      <c r="J40" t="s">
        <v>81</v>
      </c>
      <c r="K40" t="s">
        <v>82</v>
      </c>
      <c r="L40"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0"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0"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0"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0" t="s">
        <v>120</v>
      </c>
    </row>
    <row r="41" spans="5:16" x14ac:dyDescent="0.2">
      <c r="E41" t="s">
        <v>81</v>
      </c>
      <c r="F41" t="s">
        <v>151</v>
      </c>
      <c r="J41" t="s">
        <v>81</v>
      </c>
      <c r="K41" t="s">
        <v>151</v>
      </c>
      <c r="L41"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1"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1"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1"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1" t="s">
        <v>120</v>
      </c>
    </row>
    <row r="42" spans="5:16" x14ac:dyDescent="0.2">
      <c r="E42" t="s">
        <v>81</v>
      </c>
      <c r="F42" t="s">
        <v>83</v>
      </c>
      <c r="J42" t="s">
        <v>81</v>
      </c>
      <c r="K42" t="s">
        <v>83</v>
      </c>
      <c r="L42"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2"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2"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2"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2" t="s">
        <v>120</v>
      </c>
    </row>
    <row r="43" spans="5:16" x14ac:dyDescent="0.2">
      <c r="E43" t="s">
        <v>81</v>
      </c>
      <c r="F43" t="s">
        <v>77</v>
      </c>
      <c r="J43" t="s">
        <v>81</v>
      </c>
      <c r="K43" t="s">
        <v>77</v>
      </c>
      <c r="L43"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3"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3"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3"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3" t="s">
        <v>120</v>
      </c>
    </row>
    <row r="44" spans="5:16" x14ac:dyDescent="0.2">
      <c r="E44" t="s">
        <v>81</v>
      </c>
      <c r="F44" t="s">
        <v>84</v>
      </c>
      <c r="J44" t="s">
        <v>81</v>
      </c>
      <c r="K44" t="s">
        <v>84</v>
      </c>
      <c r="L44"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4"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4"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4"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4" t="s">
        <v>120</v>
      </c>
    </row>
    <row r="45" spans="5:16" x14ac:dyDescent="0.2">
      <c r="E45" t="s">
        <v>81</v>
      </c>
      <c r="F45" t="s">
        <v>152</v>
      </c>
      <c r="J45" t="s">
        <v>81</v>
      </c>
      <c r="K45" t="s">
        <v>152</v>
      </c>
      <c r="L45"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5"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5"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5"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5" t="s">
        <v>120</v>
      </c>
    </row>
    <row r="46" spans="5:16" x14ac:dyDescent="0.2">
      <c r="E46" t="s">
        <v>85</v>
      </c>
      <c r="F46" t="s">
        <v>86</v>
      </c>
      <c r="J46" t="s">
        <v>85</v>
      </c>
      <c r="K46" t="s">
        <v>86</v>
      </c>
      <c r="L46"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6"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6"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6"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6" t="s">
        <v>120</v>
      </c>
    </row>
    <row r="47" spans="5:16" x14ac:dyDescent="0.2">
      <c r="E47" t="s">
        <v>85</v>
      </c>
      <c r="F47" t="s">
        <v>62</v>
      </c>
      <c r="J47" t="s">
        <v>85</v>
      </c>
      <c r="K47" t="s">
        <v>62</v>
      </c>
      <c r="L47"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7"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7"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7"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7" t="s">
        <v>120</v>
      </c>
    </row>
    <row r="48" spans="5:16" x14ac:dyDescent="0.2">
      <c r="E48" t="s">
        <v>85</v>
      </c>
      <c r="F48" t="s">
        <v>87</v>
      </c>
      <c r="J48" t="s">
        <v>85</v>
      </c>
      <c r="K48" t="s">
        <v>87</v>
      </c>
      <c r="L4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8" t="s">
        <v>120</v>
      </c>
    </row>
    <row r="49" spans="5:16" x14ac:dyDescent="0.2">
      <c r="E49" t="s">
        <v>88</v>
      </c>
      <c r="F49" t="s">
        <v>89</v>
      </c>
      <c r="J49" t="s">
        <v>88</v>
      </c>
      <c r="K49" t="s">
        <v>89</v>
      </c>
      <c r="L49"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49"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49"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49"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49" t="s">
        <v>120</v>
      </c>
    </row>
    <row r="50" spans="5:16" x14ac:dyDescent="0.2">
      <c r="E50" t="s">
        <v>90</v>
      </c>
      <c r="F50" t="s">
        <v>91</v>
      </c>
      <c r="J50" t="s">
        <v>90</v>
      </c>
      <c r="K50" t="s">
        <v>91</v>
      </c>
      <c r="L50"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0"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0"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0"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0" t="s">
        <v>120</v>
      </c>
    </row>
    <row r="51" spans="5:16" x14ac:dyDescent="0.2">
      <c r="E51" t="s">
        <v>153</v>
      </c>
      <c r="F51" t="s">
        <v>142</v>
      </c>
      <c r="J51" t="s">
        <v>90</v>
      </c>
      <c r="K51" t="s">
        <v>92</v>
      </c>
      <c r="L51"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1"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1"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1"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1" t="s">
        <v>120</v>
      </c>
    </row>
    <row r="52" spans="5:16" x14ac:dyDescent="0.2">
      <c r="E52" t="s">
        <v>153</v>
      </c>
      <c r="F52" t="s">
        <v>43</v>
      </c>
      <c r="J52" t="s">
        <v>80</v>
      </c>
      <c r="K52" t="s">
        <v>80</v>
      </c>
      <c r="L52"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1099.9999999999998</v>
      </c>
      <c r="M52"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2199.9999999999995</v>
      </c>
      <c r="N52"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4766.6666666666661</v>
      </c>
      <c r="O52"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57199.999999999993</v>
      </c>
      <c r="P52" t="s">
        <v>80</v>
      </c>
    </row>
    <row r="53" spans="5:16" x14ac:dyDescent="0.2">
      <c r="E53" t="s">
        <v>153</v>
      </c>
      <c r="F53" t="s">
        <v>44</v>
      </c>
      <c r="J53" t="s">
        <v>111</v>
      </c>
      <c r="K53" t="s">
        <v>112</v>
      </c>
      <c r="L53"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48.07692307692308</v>
      </c>
      <c r="M53"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96.15384615384616</v>
      </c>
      <c r="N53"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208.33333333333334</v>
      </c>
      <c r="O53"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2500</v>
      </c>
      <c r="P53" t="s">
        <v>80</v>
      </c>
    </row>
    <row r="54" spans="5:16" x14ac:dyDescent="0.2">
      <c r="E54" t="s">
        <v>153</v>
      </c>
      <c r="F54" t="s">
        <v>45</v>
      </c>
      <c r="J54" t="s">
        <v>113</v>
      </c>
      <c r="K54" t="s">
        <v>114</v>
      </c>
      <c r="L54"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58.653846153846153</v>
      </c>
      <c r="M54"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117.30769230769231</v>
      </c>
      <c r="N54"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254.16666666666666</v>
      </c>
      <c r="O54"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3050</v>
      </c>
      <c r="P54" t="s">
        <v>120</v>
      </c>
    </row>
    <row r="55" spans="5:16" x14ac:dyDescent="0.2">
      <c r="J55" t="s">
        <v>153</v>
      </c>
      <c r="K55" t="s">
        <v>142</v>
      </c>
      <c r="L55"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5"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5"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5"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5" t="s">
        <v>120</v>
      </c>
    </row>
    <row r="56" spans="5:16" x14ac:dyDescent="0.2">
      <c r="J56" t="s">
        <v>153</v>
      </c>
      <c r="K56" t="s">
        <v>43</v>
      </c>
      <c r="L56"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6"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6"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6"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6" t="s">
        <v>120</v>
      </c>
    </row>
    <row r="57" spans="5:16" x14ac:dyDescent="0.2">
      <c r="J57" t="s">
        <v>153</v>
      </c>
      <c r="K57" t="s">
        <v>44</v>
      </c>
      <c r="L57"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7"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7"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7"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7" t="s">
        <v>120</v>
      </c>
    </row>
    <row r="58" spans="5:16" x14ac:dyDescent="0.2">
      <c r="J58" t="s">
        <v>153</v>
      </c>
      <c r="K58" t="s">
        <v>45</v>
      </c>
      <c r="L58" s="120">
        <f>IFERROR(IF(SUMIFS(Budget!$L$17:$L$46,Budget!$H$17:$H$46,tb_Consol[[#This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Row],[Description]]="Income",Budget!$D$23*12/52,0)=0,"",SUMIFS(Budget!$L$17:$L$46,Budget!$H$17:$H$46,tb_Consol[[#This Row],[Description]],Budget!$K$17:$K$46,"Weekly")
+(SUMIFS(Budget!$L$17:$L$46,Budget!$H$17:$H$46,tb_Consol[[#This Row],[Description]],Budget!$K$17:$K$46,"Fortnightly")/2)
+(SUMIFS(Budget!$L$17:$L$46,Budget!$H$17:$H$46,tb_Consol[[#This Row],[Description]],Budget!$K$17:$K$46,"Monthly")*12/52)
+(SUMIFS(Budget!$L$17:$L$46,Budget!$H$17:$H$46,tb_Consol[[#This Row],[Description]],Budget!$K$17:$K$46,"Annually")/52)
+IF(tb_Consol[[#This Row],[Description]]="One Off Income",Budget!$D$47/52,0)
+IF(tb_Consol[[#This Row],[Description]]="One Off Expenses",Budget!$R$23/52,0)
+IF(tb_Consol[[#This Row],[Description]]="Income",Budget!$D$23*12/52,0))*1,0)</f>
        <v>0</v>
      </c>
      <c r="M58" s="120">
        <f>IFERROR(IF((SUMIFS(Budget!$L$17:$L$46,Budget!$H$17:$H$46,tb_Consol[[#This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Row],[Description]]="Income",Budget!$D$23*12/26,0)=0,"",(SUMIFS(Budget!$L$17:$L$46,Budget!$H$17:$H$46,tb_Consol[[#This Row],[Description]],Budget!$K$17:$K$46,"Weekly")*2)
+(SUMIFS(Budget!$L$17:$L$46,Budget!$H$17:$H$46,tb_Consol[[#This Row],[Description]],Budget!$K$17:$K$46,"Fortnightly"))
+(SUMIFS(Budget!$L$17:$L$46,Budget!$H$17:$H$46,tb_Consol[[#This Row],[Description]],Budget!$K$17:$K$46,"Monthly")*12/26)
+(SUMIFS(Budget!$L$17:$L$46,Budget!$H$17:$H$46,tb_Consol[[#This Row],[Description]],Budget!$K$17:$K$46,"Annually")/26)
+IF(tb_Consol[[#This Row],[Description]]="One Off Income",Budget!$D$47/26,0)
+IF(tb_Consol[[#This Row],[Description]]="One Off Expenses",Budget!$R$23/26,0)
+IF(tb_Consol[[#This Row],[Description]]="Income",Budget!$D$23*12/26,0))*1,0)</f>
        <v>0</v>
      </c>
      <c r="N58" s="120">
        <f>IFERROR(IF((SUMIFS(Budget!$L$17:$L$46,Budget!$H$17:$H$46,tb_Consol[[#This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Row],[Description]]="Income",Budget!$D$23,0)=0,"",(SUMIFS(Budget!$L$17:$L$46,Budget!$H$17:$H$46,tb_Consol[[#This Row],[Description]],Budget!$K$17:$K$46,"Weekly")*52/12)
+(SUMIFS(Budget!$L$17:$L$46,Budget!$H$17:$H$46,tb_Consol[[#This Row],[Description]],Budget!$K$17:$K$46,"Fortnightly")*26/12)
+(SUMIFS(Budget!$L$17:$L$46,Budget!$H$17:$H$46,tb_Consol[[#This Row],[Description]],Budget!$K$17:$K$46,"Monthly"))
+(SUMIFS(Budget!$L$17:$L$46,Budget!$H$17:$H$46,tb_Consol[[#This Row],[Description]],Budget!$K$17:$K$46,"Annually")/12)
+IF(tb_Consol[[#This Row],[Description]]="One Off Income",Budget!$D$47/12,0)
+IF(tb_Consol[[#This Row],[Description]]="One Off Expenses",Budget!$R$23/12,0)
+IF(tb_Consol[[#This Row],[Description]]="Income",Budget!$D$23,0))*1,0)</f>
        <v>0</v>
      </c>
      <c r="O58" s="120">
        <f>IFERROR(IF((SUMIFS(Budget!$L$17:$L$46,Budget!$H$17:$H$46,tb_Consol[[#This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Row],[Description]]="Income",Budget!$D$23*12,0)=0,"",(SUMIFS(Budget!$L$17:$L$46,Budget!$H$17:$H$46,tb_Consol[[#This Row],[Description]],Budget!$K$17:$K$46,"Weekly")*52)
+(SUMIFS(Budget!$L$17:$L$46,Budget!$H$17:$H$46,tb_Consol[[#This Row],[Description]],Budget!$K$17:$K$46,"Fortnightly")*26)
+(SUMIFS(Budget!$L$17:$L$46,Budget!$H$17:$H$46,tb_Consol[[#This Row],[Description]],Budget!$K$17:$K$46,"Monthly")*12)
+(SUMIFS(Budget!$L$17:$L$46,Budget!$H$17:$H$46,tb_Consol[[#This Row],[Description]],Budget!$K$17:$K$46,"Annually"))
+IF(tb_Consol[[#This Row],[Description]]="One Off Income",Budget!$D$47,0)
+IF(tb_Consol[[#This Row],[Description]]="One Off Expenses",Budget!$R$23,0)
+IF(tb_Consol[[#This Row],[Description]]="Income",Budget!$D$23*12,0))*1,0)</f>
        <v>0</v>
      </c>
      <c r="P58" t="s">
        <v>120</v>
      </c>
    </row>
    <row r="59" spans="5:16" x14ac:dyDescent="0.2">
      <c r="L59" s="120"/>
      <c r="M59" s="120"/>
      <c r="N59" s="120"/>
      <c r="O59" s="120"/>
    </row>
    <row r="60" spans="5:16" x14ac:dyDescent="0.2">
      <c r="L60" s="120"/>
      <c r="M60" s="120"/>
      <c r="N60" s="120"/>
      <c r="O60" s="120"/>
    </row>
    <row r="61" spans="5:16" x14ac:dyDescent="0.2">
      <c r="L61" s="120"/>
      <c r="M61" s="120"/>
      <c r="N61" s="120"/>
      <c r="O61" s="120"/>
    </row>
    <row r="62" spans="5:16" x14ac:dyDescent="0.2">
      <c r="L62" s="120"/>
      <c r="M62" s="120"/>
      <c r="N62" s="120"/>
      <c r="O62" s="120"/>
    </row>
  </sheetData>
  <pageMargins left="0.7" right="0.7" top="0.75" bottom="0.75" header="0.3" footer="0.3"/>
  <pageSetup paperSize="9" orientation="portrait"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Dashboard</vt:lpstr>
      <vt:lpstr>Actual</vt:lpstr>
      <vt:lpstr>LookUpLists</vt:lpstr>
      <vt:lpstr>Budgetname</vt:lpstr>
      <vt:lpstr>Actual!Print_Area</vt:lpstr>
      <vt:lpstr>Budget!Print_Area</vt:lpstr>
      <vt:lpstr>Dashboard!Print_Area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Randerson</dc:creator>
  <cp:lastModifiedBy>admin</cp:lastModifiedBy>
  <cp:lastPrinted>2016-08-11T01:01:29Z</cp:lastPrinted>
  <dcterms:created xsi:type="dcterms:W3CDTF">2016-08-01T22:27:09Z</dcterms:created>
  <dcterms:modified xsi:type="dcterms:W3CDTF">2020-10-31T09:44:48Z</dcterms:modified>
</cp:coreProperties>
</file>