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8235"/>
  </bookViews>
  <sheets>
    <sheet name="Sheet1" sheetId="1" r:id="rId1"/>
    <sheet name="Sheet2" sheetId="2" r:id="rId2"/>
    <sheet name="Sheet3" sheetId="3" r:id="rId3"/>
  </sheets>
  <definedNames>
    <definedName name="unnamed">Sheet1!$B$16:$C$28</definedName>
  </definedNames>
  <calcPr calcId="152511"/>
</workbook>
</file>

<file path=xl/calcChain.xml><?xml version="1.0" encoding="utf-8"?>
<calcChain xmlns="http://schemas.openxmlformats.org/spreadsheetml/2006/main">
  <c r="C10" i="1" l="1"/>
  <c r="H10" i="1"/>
  <c r="C11" i="1"/>
  <c r="H11" i="1"/>
  <c r="C12" i="1"/>
  <c r="H12" i="1"/>
  <c r="C13" i="1"/>
  <c r="H13" i="1"/>
  <c r="F36" i="1"/>
  <c r="G36" i="1"/>
  <c r="J36" i="1" s="1"/>
  <c r="K36" i="1" s="1"/>
  <c r="H36" i="1"/>
  <c r="I36" i="1"/>
  <c r="F37" i="1"/>
  <c r="G37" i="1"/>
  <c r="J37" i="1" s="1"/>
  <c r="K37" i="1" s="1"/>
  <c r="H37" i="1"/>
  <c r="I37" i="1"/>
  <c r="F38" i="1"/>
  <c r="G38" i="1"/>
  <c r="J38" i="1" s="1"/>
  <c r="K38" i="1" s="1"/>
  <c r="H38" i="1"/>
  <c r="I38" i="1"/>
  <c r="F39" i="1"/>
  <c r="G39" i="1"/>
  <c r="J39" i="1" s="1"/>
  <c r="K39" i="1" s="1"/>
  <c r="H39" i="1"/>
  <c r="I39" i="1"/>
  <c r="F45" i="1"/>
  <c r="G45" i="1"/>
  <c r="J45" i="1" s="1"/>
  <c r="K45" i="1" s="1"/>
  <c r="H45" i="1"/>
  <c r="I45" i="1"/>
  <c r="F46" i="1"/>
  <c r="G46" i="1"/>
  <c r="J46" i="1" s="1"/>
  <c r="K46" i="1" s="1"/>
  <c r="H46" i="1"/>
  <c r="I46" i="1"/>
  <c r="F47" i="1"/>
  <c r="G47" i="1"/>
  <c r="J47" i="1" s="1"/>
  <c r="K47" i="1" s="1"/>
  <c r="H47" i="1"/>
  <c r="I47" i="1"/>
  <c r="F48" i="1"/>
  <c r="G48" i="1"/>
  <c r="J48" i="1" s="1"/>
  <c r="K48" i="1" s="1"/>
  <c r="H48" i="1"/>
  <c r="I48" i="1"/>
  <c r="F57" i="1"/>
  <c r="G57" i="1"/>
  <c r="H57" i="1"/>
  <c r="I57" i="1"/>
  <c r="J57" i="1"/>
  <c r="N57" i="1" s="1"/>
  <c r="K57" i="1"/>
  <c r="L57" i="1"/>
  <c r="M57" i="1"/>
  <c r="F58" i="1"/>
  <c r="G58" i="1"/>
  <c r="H58" i="1"/>
  <c r="H61" i="1" s="1"/>
  <c r="D61" i="1" s="1"/>
  <c r="I58" i="1"/>
  <c r="M58" i="1" s="1"/>
  <c r="J58" i="1"/>
  <c r="K58" i="1"/>
  <c r="F59" i="1"/>
  <c r="F62" i="1" s="1"/>
  <c r="B62" i="1" s="1"/>
  <c r="G59" i="1"/>
  <c r="G64" i="1" s="1"/>
  <c r="H59" i="1"/>
  <c r="I59" i="1"/>
  <c r="K59" i="1"/>
  <c r="L59" i="1"/>
  <c r="M59" i="1"/>
  <c r="F60" i="1"/>
  <c r="G60" i="1"/>
  <c r="H60" i="1"/>
  <c r="I60" i="1"/>
  <c r="M60" i="1" s="1"/>
  <c r="J60" i="1"/>
  <c r="K60" i="1"/>
  <c r="L60" i="1"/>
  <c r="N60" i="1" s="1"/>
  <c r="O60" i="1" s="1"/>
  <c r="F61" i="1"/>
  <c r="B61" i="1" s="1"/>
  <c r="G61" i="1"/>
  <c r="C61" i="1" s="1"/>
  <c r="H62" i="1"/>
  <c r="D62" i="1" s="1"/>
  <c r="I62" i="1"/>
  <c r="E62" i="1" s="1"/>
  <c r="F63" i="1"/>
  <c r="G63" i="1"/>
  <c r="B64" i="1"/>
  <c r="C64" i="1"/>
  <c r="D64" i="1"/>
  <c r="E64" i="1"/>
  <c r="F64" i="1"/>
  <c r="F71" i="1"/>
  <c r="F76" i="1" s="1"/>
  <c r="B76" i="1" s="1"/>
  <c r="G71" i="1"/>
  <c r="H71" i="1"/>
  <c r="I71" i="1"/>
  <c r="I76" i="1" s="1"/>
  <c r="E76" i="1" s="1"/>
  <c r="J71" i="1"/>
  <c r="K71" i="1"/>
  <c r="L71" i="1"/>
  <c r="M71" i="1"/>
  <c r="N71" i="1"/>
  <c r="O71" i="1" s="1"/>
  <c r="F72" i="1"/>
  <c r="G72" i="1"/>
  <c r="G75" i="1" s="1"/>
  <c r="C75" i="1" s="1"/>
  <c r="H72" i="1"/>
  <c r="H75" i="1" s="1"/>
  <c r="D75" i="1" s="1"/>
  <c r="I72" i="1"/>
  <c r="J72" i="1"/>
  <c r="K72" i="1"/>
  <c r="N72" i="1" s="1"/>
  <c r="L72" i="1"/>
  <c r="M72" i="1"/>
  <c r="F73" i="1"/>
  <c r="G73" i="1"/>
  <c r="H73" i="1"/>
  <c r="I73" i="1"/>
  <c r="J73" i="1"/>
  <c r="N73" i="1" s="1"/>
  <c r="O73" i="1" s="1"/>
  <c r="K73" i="1"/>
  <c r="L73" i="1"/>
  <c r="M73" i="1"/>
  <c r="F74" i="1"/>
  <c r="G74" i="1"/>
  <c r="H74" i="1"/>
  <c r="I74" i="1"/>
  <c r="J74" i="1"/>
  <c r="K74" i="1"/>
  <c r="N74" i="1" s="1"/>
  <c r="O74" i="1" s="1"/>
  <c r="L74" i="1"/>
  <c r="M74" i="1"/>
  <c r="F75" i="1"/>
  <c r="B75" i="1" s="1"/>
  <c r="I75" i="1"/>
  <c r="E75" i="1" s="1"/>
  <c r="G76" i="1"/>
  <c r="C76" i="1" s="1"/>
  <c r="H76" i="1"/>
  <c r="D76" i="1" s="1"/>
  <c r="F82" i="1"/>
  <c r="G82" i="1"/>
  <c r="H82" i="1"/>
  <c r="I82" i="1"/>
  <c r="J82" i="1"/>
  <c r="K82" i="1" s="1"/>
  <c r="F83" i="1"/>
  <c r="J83" i="1" s="1"/>
  <c r="G83" i="1"/>
  <c r="H83" i="1"/>
  <c r="I83" i="1"/>
  <c r="F84" i="1"/>
  <c r="J84" i="1" s="1"/>
  <c r="G84" i="1"/>
  <c r="H84" i="1"/>
  <c r="I84" i="1"/>
  <c r="F85" i="1"/>
  <c r="G85" i="1"/>
  <c r="H85" i="1"/>
  <c r="I85" i="1"/>
  <c r="J85" i="1"/>
  <c r="K85" i="1" s="1"/>
  <c r="F91" i="1"/>
  <c r="G91" i="1"/>
  <c r="H91" i="1"/>
  <c r="I91" i="1"/>
  <c r="J91" i="1"/>
  <c r="K91" i="1" s="1"/>
  <c r="L91" i="1" s="1"/>
  <c r="F92" i="1"/>
  <c r="G92" i="1"/>
  <c r="J92" i="1" s="1"/>
  <c r="K92" i="1" s="1"/>
  <c r="L92" i="1" s="1"/>
  <c r="H92" i="1"/>
  <c r="I92" i="1"/>
  <c r="F93" i="1"/>
  <c r="J93" i="1" s="1"/>
  <c r="K93" i="1" s="1"/>
  <c r="L93" i="1" s="1"/>
  <c r="G93" i="1"/>
  <c r="H93" i="1"/>
  <c r="I93" i="1"/>
  <c r="F94" i="1"/>
  <c r="G94" i="1"/>
  <c r="J94" i="1" s="1"/>
  <c r="K94" i="1" s="1"/>
  <c r="L94" i="1" s="1"/>
  <c r="H94" i="1"/>
  <c r="I94" i="1"/>
  <c r="B98" i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K84" i="1" l="1"/>
  <c r="L84" i="1"/>
  <c r="M84" i="1"/>
  <c r="K83" i="1"/>
  <c r="M83" i="1"/>
  <c r="L83" i="1"/>
  <c r="N75" i="1"/>
  <c r="O75" i="1" s="1"/>
  <c r="O72" i="1"/>
  <c r="O57" i="1"/>
  <c r="I64" i="1"/>
  <c r="J59" i="1"/>
  <c r="N59" i="1" s="1"/>
  <c r="O59" i="1" s="1"/>
  <c r="L85" i="1"/>
  <c r="L82" i="1"/>
  <c r="N76" i="1"/>
  <c r="O76" i="1" s="1"/>
  <c r="H64" i="1"/>
  <c r="I63" i="1"/>
  <c r="G62" i="1"/>
  <c r="C62" i="1" s="1"/>
  <c r="I61" i="1"/>
  <c r="E61" i="1" s="1"/>
  <c r="M85" i="1"/>
  <c r="M82" i="1"/>
  <c r="L58" i="1"/>
  <c r="N58" i="1" s="1"/>
  <c r="O58" i="1" s="1"/>
  <c r="H63" i="1"/>
  <c r="N61" i="1" l="1"/>
  <c r="O61" i="1" s="1"/>
  <c r="N63" i="1"/>
  <c r="N62" i="1"/>
  <c r="O62" i="1" s="1"/>
</calcChain>
</file>

<file path=xl/comments1.xml><?xml version="1.0" encoding="utf-8"?>
<comments xmlns="http://schemas.openxmlformats.org/spreadsheetml/2006/main">
  <authors>
    <author>zach</author>
  </authors>
  <commentList>
    <comment ref="C10" authorId="0" shapeId="0">
      <text>
        <r>
          <rPr>
            <sz val="10"/>
            <rFont val="Arial"/>
          </rPr>
          <t>=VLOOKUP(B10; $B$16:$C$28; 2)</t>
        </r>
      </text>
    </comment>
    <comment ref="H10" authorId="0" shapeId="0">
      <text>
        <r>
          <rPr>
            <sz val="10"/>
            <rFont val="Arial"/>
          </rPr>
          <t>=VLOOKUP(G10;$G$16:$H$28;2)</t>
        </r>
      </text>
    </comment>
    <comment ref="B15" authorId="0" shapeId="0">
      <text>
        <r>
          <rPr>
            <sz val="10"/>
            <rFont val="Arial"/>
          </rPr>
          <t>This column lists all the possible letter grades.  It must be sorted alphabetically.  If you give slash grades (B+/A-) etc, you can add them to the list.</t>
        </r>
      </text>
    </comment>
    <comment ref="C15" authorId="0" shapeId="0">
      <text>
        <r>
          <rPr>
            <sz val="10"/>
            <rFont val="Arial"/>
          </rPr>
          <t>These are the official grade points corresponding to letter grades.  Adjust as you see fit.  E.g., even though an A+ is 4.0, you could assign it a slightly higher value.</t>
        </r>
      </text>
    </comment>
    <comment ref="G15" authorId="0" shapeId="0">
      <text>
        <r>
          <rPr>
            <sz val="10"/>
            <rFont val="Arial"/>
          </rPr>
          <t>This table lists letter grade equivalents for grade points.  The grade points are cutoffs.  E.g., 1.90 = C means that anything above 1.9 gets a C (even though a C equals 2 grade points).  This is so for two reasons: 1. Since grades are averaged, overall numerical scores will usually be below the grade poin equivalent of the grade the student deserves (e.g., they have 3 A's and an A-; usually you'll want to give the student an A). 2. You don't want students complain to you that they got only an A- with an average of 3.98.  Make the cut-off lower and tell them that the formula already takes borderline cases into account. The same basic trick applies if you use percentages instead of grade points. Note: sort table in ascending order.</t>
        </r>
      </text>
    </comment>
    <comment ref="F36" authorId="0" shapeId="0">
      <text>
        <r>
          <rPr>
            <sz val="10"/>
            <rFont val="Arial"/>
          </rPr>
          <t>=VLOOKUP(B36; $B$16:$C$28; 2)</t>
        </r>
      </text>
    </comment>
    <comment ref="J36" authorId="0" shapeId="0">
      <text>
        <r>
          <rPr>
            <sz val="10"/>
            <rFont val="Arial"/>
          </rPr>
          <t>=AVERAGE(F36:I36)</t>
        </r>
      </text>
    </comment>
    <comment ref="K36" authorId="0" shapeId="0">
      <text>
        <r>
          <rPr>
            <sz val="10"/>
            <rFont val="Arial"/>
          </rPr>
          <t>=VLOOKUP(J36;$G$16:$H$28;2)</t>
        </r>
      </text>
    </comment>
    <comment ref="F44" authorId="0" shapeId="0">
      <text>
        <r>
          <rPr>
            <sz val="10"/>
            <rFont val="Arial"/>
          </rPr>
          <t>The percentage is the weight given to the particular assignment.  Multiply the grade points by the percentage, then sum.  Make sure the percentages add up to 100%.</t>
        </r>
      </text>
    </comment>
    <comment ref="F45" authorId="0" shapeId="0">
      <text>
        <r>
          <rPr>
            <sz val="10"/>
            <rFont val="Arial"/>
          </rPr>
          <t>=VLOOKUP(B45; $B$16:$C$28; 2)*F$44</t>
        </r>
      </text>
    </comment>
    <comment ref="J45" authorId="0" shapeId="0">
      <text>
        <r>
          <rPr>
            <sz val="10"/>
            <rFont val="Arial"/>
          </rPr>
          <t>=SUM(F45:I45)</t>
        </r>
      </text>
    </comment>
    <comment ref="F57" authorId="0" shapeId="0">
      <text>
        <r>
          <rPr>
            <sz val="10"/>
            <rFont val="Arial"/>
          </rPr>
          <t>=IF(ISBLANK(B57);"";VLOOKUP(B57;$B$16:$C$28;2))</t>
        </r>
      </text>
    </comment>
    <comment ref="J57" authorId="0" shapeId="0">
      <text>
        <r>
          <rPr>
            <sz val="10"/>
            <rFont val="Arial"/>
          </rPr>
          <t>=N(F57)*J$56</t>
        </r>
      </text>
    </comment>
    <comment ref="N57" authorId="0" shapeId="0">
      <text>
        <r>
          <rPr>
            <sz val="10"/>
            <rFont val="Arial"/>
          </rPr>
          <t>=SUM(J57:M57)</t>
        </r>
      </text>
    </comment>
    <comment ref="B61" authorId="0" shapeId="0">
      <text>
        <r>
          <rPr>
            <sz val="10"/>
            <rFont val="Arial"/>
          </rPr>
          <t>=VLOOKUP(F61;$G$16:$H$28;2)</t>
        </r>
      </text>
    </comment>
    <comment ref="F61" authorId="0" shapeId="0">
      <text>
        <r>
          <rPr>
            <sz val="10"/>
            <rFont val="Arial"/>
          </rPr>
          <t>=AVERAGE(F57:F60)</t>
        </r>
      </text>
    </comment>
    <comment ref="C62" authorId="0" shapeId="0">
      <text>
        <r>
          <rPr>
            <sz val="10"/>
            <rFont val="Arial"/>
          </rPr>
          <t>=VLOOKUP(G62;$G$16:$H$28;2)</t>
        </r>
      </text>
    </comment>
    <comment ref="G62" authorId="0" shapeId="0">
      <text>
        <r>
          <rPr>
            <sz val="10"/>
            <rFont val="Arial"/>
          </rPr>
          <t>=MEDIAN(G57:G60)</t>
        </r>
      </text>
    </comment>
    <comment ref="H63" authorId="0" shapeId="0">
      <text>
        <r>
          <rPr>
            <sz val="10"/>
            <rFont val="Arial"/>
          </rPr>
          <t>=STDEV(H57:H60)</t>
        </r>
      </text>
    </comment>
    <comment ref="D64" authorId="0" shapeId="0">
      <text>
        <r>
          <rPr>
            <sz val="10"/>
            <rFont val="Arial"/>
          </rPr>
          <t>=COUNTA(D57:D60)</t>
        </r>
      </text>
    </comment>
    <comment ref="I64" authorId="0" shapeId="0">
      <text>
        <r>
          <rPr>
            <sz val="10"/>
            <rFont val="Arial"/>
          </rPr>
          <t>=COUNT(I57:I60)</t>
        </r>
      </text>
    </comment>
    <comment ref="N71" authorId="0" shapeId="0">
      <text>
        <r>
          <rPr>
            <sz val="10"/>
            <rFont val="Arial"/>
          </rPr>
          <t>=(SUM(J71:L71)-SMALL(J71:L71;1)+M71)/3</t>
        </r>
      </text>
    </comment>
    <comment ref="L82" authorId="0" shapeId="0">
      <text>
        <r>
          <rPr>
            <sz val="10"/>
            <rFont val="Arial"/>
          </rPr>
          <t>=RANK(J82;$J$82:$J$85)</t>
        </r>
      </text>
    </comment>
    <comment ref="M82" authorId="0" shapeId="0">
      <text>
        <r>
          <rPr>
            <sz val="10"/>
            <rFont val="Arial"/>
          </rPr>
          <t>=PERCENTRANK($J$82:$J$85;J82)</t>
        </r>
      </text>
    </comment>
    <comment ref="B96" authorId="0" shapeId="0">
      <text>
        <r>
          <rPr>
            <sz val="10"/>
            <rFont val="Arial"/>
          </rPr>
          <t>This table contains cutoff points for percentile ranks.  Note that these have to be entered as % values (i.e., fractions between 0 and 1), and not as numbers between 0 and 100, in order to work with the PERCENTRANK function.</t>
        </r>
      </text>
    </comment>
    <comment ref="D96" authorId="0" shapeId="0">
      <text>
        <r>
          <rPr>
            <sz val="10"/>
            <rFont val="Arial"/>
          </rPr>
          <t>This column contains the percentages of students you want to receive the letter grades to the left.  In the example, 30% of the students will receive a grade in the C range, 15% in the B range, and 10 in the A range.</t>
        </r>
      </text>
    </comment>
    <comment ref="D97" authorId="0" shapeId="0">
      <text>
        <r>
          <rPr>
            <sz val="10"/>
            <rFont val="Arial"/>
          </rPr>
          <t>This column is for information only: it tells you what the curve looks like. E,g, 35% of students will receive grades in the C range, 15% in the B range, and only 10% in the A range.</t>
        </r>
      </text>
    </comment>
    <comment ref="B98" authorId="0" shapeId="0">
      <text>
        <r>
          <rPr>
            <sz val="10"/>
            <rFont val="Arial"/>
          </rPr>
          <t>=B97+D97</t>
        </r>
      </text>
    </comment>
  </commentList>
</comments>
</file>

<file path=xl/sharedStrings.xml><?xml version="1.0" encoding="utf-8"?>
<sst xmlns="http://schemas.openxmlformats.org/spreadsheetml/2006/main" count="299" uniqueCount="297">
  <si>
    <t>Using Spreadsheets to Keep Track of Students' Grades</t>
  </si>
  <si>
    <r>
      <t xml:space="preserve">This is an example spreadsheet.  Explanations can be found at the accompanying web page located at </t>
    </r>
    <r>
      <rPr>
        <u/>
        <sz val="10"/>
        <color indexed="9"/>
        <rFont val="Albany"/>
        <family val="2"/>
      </rPr>
      <t>http://www.ucalgary.ca/~rzach/teaching/grades.html</t>
    </r>
  </si>
  <si>
    <t>Shaded cells have notes attached to them, explaining the purpose of the table/cell in question or giving the formula used to calculate them.</t>
  </si>
  <si>
    <t>1. Converting letter grades to grade points</t>
  </si>
  <si>
    <t>2. Converting grade points to letter grades</t>
  </si>
  <si>
    <t>Name</t>
  </si>
  <si>
    <t>Letter grade</t>
  </si>
  <si>
    <t>Grade points</t>
  </si>
  <si>
    <t>Name</t>
  </si>
  <si>
    <t>Grade points</t>
  </si>
  <si>
    <t>Letter grade</t>
  </si>
  <si>
    <t>(assigned)</t>
  </si>
  <si>
    <t>(calculated)</t>
  </si>
  <si>
    <t>(assigned)</t>
  </si>
  <si>
    <t>(calculated)</t>
  </si>
  <si>
    <t>Adams, John</t>
  </si>
  <si>
    <t>A</t>
  </si>
  <si>
    <t>Adams, John</t>
  </si>
  <si>
    <t>Brown, Mary</t>
  </si>
  <si>
    <t>B+</t>
  </si>
  <si>
    <t>Brown, Mary</t>
  </si>
  <si>
    <t>Chang, Tom</t>
  </si>
  <si>
    <t>D-</t>
  </si>
  <si>
    <t>Chang, Tom</t>
  </si>
  <si>
    <t>Donellan, Sean</t>
  </si>
  <si>
    <t>C</t>
  </si>
  <si>
    <t>Donellan, Sean</t>
  </si>
  <si>
    <t>Letter grade</t>
  </si>
  <si>
    <t>Grade points</t>
  </si>
  <si>
    <t>Grade points</t>
  </si>
  <si>
    <t>Letter grade</t>
  </si>
  <si>
    <t>A</t>
  </si>
  <si>
    <t>F</t>
  </si>
  <si>
    <t>A-</t>
  </si>
  <si>
    <t>D-</t>
  </si>
  <si>
    <t>A+</t>
  </si>
  <si>
    <t>D</t>
  </si>
  <si>
    <t>B</t>
  </si>
  <si>
    <t>D+</t>
  </si>
  <si>
    <t>B-</t>
  </si>
  <si>
    <t>C-</t>
  </si>
  <si>
    <t>B+</t>
  </si>
  <si>
    <t>C</t>
  </si>
  <si>
    <t>C</t>
  </si>
  <si>
    <t>C+</t>
  </si>
  <si>
    <t>C-</t>
  </si>
  <si>
    <t>B-</t>
  </si>
  <si>
    <t>C+</t>
  </si>
  <si>
    <t>B</t>
  </si>
  <si>
    <t>D</t>
  </si>
  <si>
    <t>B+</t>
  </si>
  <si>
    <t>D-</t>
  </si>
  <si>
    <t>A-</t>
  </si>
  <si>
    <t>D+</t>
  </si>
  <si>
    <t xml:space="preserve">A </t>
  </si>
  <si>
    <t>F</t>
  </si>
  <si>
    <t>A+</t>
  </si>
  <si>
    <t>3. Calculating overall grades</t>
  </si>
  <si>
    <t>Name</t>
  </si>
  <si>
    <t>Paper 1</t>
  </si>
  <si>
    <t>Paper 2</t>
  </si>
  <si>
    <t>Paper 3</t>
  </si>
  <si>
    <t>Final</t>
  </si>
  <si>
    <t>Paper 1</t>
  </si>
  <si>
    <t>Paper 2</t>
  </si>
  <si>
    <t>Paper 3</t>
  </si>
  <si>
    <t>Final</t>
  </si>
  <si>
    <t>Course</t>
  </si>
  <si>
    <t>Course grade</t>
  </si>
  <si>
    <t>(assigned)</t>
  </si>
  <si>
    <t>(calculated)</t>
  </si>
  <si>
    <t>(averaged)</t>
  </si>
  <si>
    <t>Adams, John</t>
  </si>
  <si>
    <t>A</t>
  </si>
  <si>
    <t>A-</t>
  </si>
  <si>
    <t>B+</t>
  </si>
  <si>
    <t>A-</t>
  </si>
  <si>
    <t>Brown, Mary</t>
  </si>
  <si>
    <t>B+</t>
  </si>
  <si>
    <t>A</t>
  </si>
  <si>
    <t>B-</t>
  </si>
  <si>
    <t>B</t>
  </si>
  <si>
    <t>Chang, Tom</t>
  </si>
  <si>
    <t>D-</t>
  </si>
  <si>
    <t>C</t>
  </si>
  <si>
    <t>B-</t>
  </si>
  <si>
    <t>B</t>
  </si>
  <si>
    <t>Donellan, Sean</t>
  </si>
  <si>
    <t>B+</t>
  </si>
  <si>
    <t>B</t>
  </si>
  <si>
    <t>C-</t>
  </si>
  <si>
    <t>C</t>
  </si>
  <si>
    <t>4. Weighted grades</t>
  </si>
  <si>
    <t>Name</t>
  </si>
  <si>
    <t>Paper 1</t>
  </si>
  <si>
    <t>Paper 2</t>
  </si>
  <si>
    <t>Paper 3</t>
  </si>
  <si>
    <t>Final</t>
  </si>
  <si>
    <t>Paper 1</t>
  </si>
  <si>
    <t>Paper 2</t>
  </si>
  <si>
    <t>Paper 3</t>
  </si>
  <si>
    <t>Final</t>
  </si>
  <si>
    <t>Course</t>
  </si>
  <si>
    <t>Course grade</t>
  </si>
  <si>
    <t>(assigned)</t>
  </si>
  <si>
    <t>(summed)</t>
  </si>
  <si>
    <t>Adams, John</t>
  </si>
  <si>
    <t>A</t>
  </si>
  <si>
    <t>A-</t>
  </si>
  <si>
    <t>B+</t>
  </si>
  <si>
    <t>A-</t>
  </si>
  <si>
    <t>Brown, Mary</t>
  </si>
  <si>
    <t>B+</t>
  </si>
  <si>
    <t>A</t>
  </si>
  <si>
    <t>B-</t>
  </si>
  <si>
    <t>B</t>
  </si>
  <si>
    <t>Chang, Tom</t>
  </si>
  <si>
    <t>D-</t>
  </si>
  <si>
    <t>C</t>
  </si>
  <si>
    <t>B-</t>
  </si>
  <si>
    <t>B</t>
  </si>
  <si>
    <t>Donellan, Sean</t>
  </si>
  <si>
    <t>B+</t>
  </si>
  <si>
    <t>B</t>
  </si>
  <si>
    <t>C-</t>
  </si>
  <si>
    <t>C</t>
  </si>
  <si>
    <t>4. Missing grades and statistics</t>
  </si>
  <si>
    <t>Name</t>
  </si>
  <si>
    <t>Paper 1</t>
  </si>
  <si>
    <t>Paper 2</t>
  </si>
  <si>
    <t>Paper 3</t>
  </si>
  <si>
    <t>Final</t>
  </si>
  <si>
    <t>Paper 1</t>
  </si>
  <si>
    <t>Paper 2</t>
  </si>
  <si>
    <t>Paper 3</t>
  </si>
  <si>
    <t>Final</t>
  </si>
  <si>
    <t>Paper 1</t>
  </si>
  <si>
    <t>Paper 2</t>
  </si>
  <si>
    <t>Final</t>
  </si>
  <si>
    <t>Course</t>
  </si>
  <si>
    <t>Course grade</t>
  </si>
  <si>
    <t>(assigned)</t>
  </si>
  <si>
    <t>(calculated)</t>
  </si>
  <si>
    <t>(averaged)</t>
  </si>
  <si>
    <t>Adams, John</t>
  </si>
  <si>
    <t>A</t>
  </si>
  <si>
    <t>A-</t>
  </si>
  <si>
    <t>B+</t>
  </si>
  <si>
    <t>A-</t>
  </si>
  <si>
    <t>Brown, Mary</t>
  </si>
  <si>
    <t>B+</t>
  </si>
  <si>
    <t>A</t>
  </si>
  <si>
    <t>B</t>
  </si>
  <si>
    <t>Chang, Tom</t>
  </si>
  <si>
    <t>D-</t>
  </si>
  <si>
    <t>C</t>
  </si>
  <si>
    <t>B-</t>
  </si>
  <si>
    <t>B</t>
  </si>
  <si>
    <t>Donellan, Sean</t>
  </si>
  <si>
    <t>B</t>
  </si>
  <si>
    <t>C-</t>
  </si>
  <si>
    <t>C</t>
  </si>
  <si>
    <t>Average</t>
  </si>
  <si>
    <t>Median</t>
  </si>
  <si>
    <t>St. Dev.</t>
  </si>
  <si>
    <t>Number</t>
  </si>
  <si>
    <t>5. Dropping lowest grade</t>
  </si>
  <si>
    <t>Name</t>
  </si>
  <si>
    <t>Paper 1</t>
  </si>
  <si>
    <t>Paper 2</t>
  </si>
  <si>
    <t>Paper 3</t>
  </si>
  <si>
    <t>Final</t>
  </si>
  <si>
    <t>Paper 1</t>
  </si>
  <si>
    <t>Paper 2</t>
  </si>
  <si>
    <t>Paper 3</t>
  </si>
  <si>
    <t>Final</t>
  </si>
  <si>
    <t>Paper 1</t>
  </si>
  <si>
    <t>Paper 2</t>
  </si>
  <si>
    <t>Final</t>
  </si>
  <si>
    <t>Course</t>
  </si>
  <si>
    <t>Course grade</t>
  </si>
  <si>
    <t>(assigned)</t>
  </si>
  <si>
    <t>(calculated)</t>
  </si>
  <si>
    <t>(calculated; missing = 0)</t>
  </si>
  <si>
    <t>(average; lowest paper dropped)</t>
  </si>
  <si>
    <t>Adams, John</t>
  </si>
  <si>
    <t>A</t>
  </si>
  <si>
    <t>A-</t>
  </si>
  <si>
    <t>B+</t>
  </si>
  <si>
    <t>A-</t>
  </si>
  <si>
    <t>Brown, Mary</t>
  </si>
  <si>
    <t>B+</t>
  </si>
  <si>
    <t>A</t>
  </si>
  <si>
    <t>B</t>
  </si>
  <si>
    <t>Chang, Tom</t>
  </si>
  <si>
    <t>D-</t>
  </si>
  <si>
    <t>C</t>
  </si>
  <si>
    <t>B-</t>
  </si>
  <si>
    <t>B</t>
  </si>
  <si>
    <t>Donellan, Sean</t>
  </si>
  <si>
    <t>B</t>
  </si>
  <si>
    <t>C-</t>
  </si>
  <si>
    <t>C</t>
  </si>
  <si>
    <t>Average</t>
  </si>
  <si>
    <t>Median</t>
  </si>
  <si>
    <t>6. Ranking students</t>
  </si>
  <si>
    <t>Name</t>
  </si>
  <si>
    <t>Paper 1</t>
  </si>
  <si>
    <t>Paper 2</t>
  </si>
  <si>
    <t>Paper 3</t>
  </si>
  <si>
    <t>Final</t>
  </si>
  <si>
    <t>Paper 1</t>
  </si>
  <si>
    <t>Paper 2</t>
  </si>
  <si>
    <t>Paper 3</t>
  </si>
  <si>
    <t>Final</t>
  </si>
  <si>
    <t>Course</t>
  </si>
  <si>
    <t>Course grade</t>
  </si>
  <si>
    <t>Rank</t>
  </si>
  <si>
    <t>Percentile</t>
  </si>
  <si>
    <t>(assigned)</t>
  </si>
  <si>
    <t>(calculated)</t>
  </si>
  <si>
    <t>(averaged)</t>
  </si>
  <si>
    <t>Rank</t>
  </si>
  <si>
    <t>Adams, John</t>
  </si>
  <si>
    <t>A</t>
  </si>
  <si>
    <t>A-</t>
  </si>
  <si>
    <t>B+</t>
  </si>
  <si>
    <t>A-</t>
  </si>
  <si>
    <t>Brown, Mary</t>
  </si>
  <si>
    <t>B+</t>
  </si>
  <si>
    <t>A</t>
  </si>
  <si>
    <t>B-</t>
  </si>
  <si>
    <t>B</t>
  </si>
  <si>
    <t>Chang, Tom</t>
  </si>
  <si>
    <t>D-</t>
  </si>
  <si>
    <t>C</t>
  </si>
  <si>
    <t>B-</t>
  </si>
  <si>
    <t>B</t>
  </si>
  <si>
    <t>Donellan, Sean</t>
  </si>
  <si>
    <t>B+</t>
  </si>
  <si>
    <t>B</t>
  </si>
  <si>
    <t>C-</t>
  </si>
  <si>
    <t>C</t>
  </si>
  <si>
    <t>7. Grading on a curve</t>
  </si>
  <si>
    <t>Name</t>
  </si>
  <si>
    <t>Paper 1</t>
  </si>
  <si>
    <t>Paper 2</t>
  </si>
  <si>
    <t>Paper 3</t>
  </si>
  <si>
    <t>Final</t>
  </si>
  <si>
    <t>Paper 1</t>
  </si>
  <si>
    <t>Paper 2</t>
  </si>
  <si>
    <t>Paper 3</t>
  </si>
  <si>
    <t>Final</t>
  </si>
  <si>
    <t>Course</t>
  </si>
  <si>
    <t>Percentile</t>
  </si>
  <si>
    <t>Grade</t>
  </si>
  <si>
    <t>(assigned)</t>
  </si>
  <si>
    <t>(calculated)</t>
  </si>
  <si>
    <t>(averaged)</t>
  </si>
  <si>
    <t>Rank</t>
  </si>
  <si>
    <t>(curved)</t>
  </si>
  <si>
    <t>Adams, John</t>
  </si>
  <si>
    <t>A</t>
  </si>
  <si>
    <t>A-</t>
  </si>
  <si>
    <t>B+</t>
  </si>
  <si>
    <t>A-</t>
  </si>
  <si>
    <t>Brown, Mary</t>
  </si>
  <si>
    <t>B+</t>
  </si>
  <si>
    <t>A</t>
  </si>
  <si>
    <t>B-</t>
  </si>
  <si>
    <t>B</t>
  </si>
  <si>
    <t>Chang, Tom</t>
  </si>
  <si>
    <t>D-</t>
  </si>
  <si>
    <t>C</t>
  </si>
  <si>
    <t>B-</t>
  </si>
  <si>
    <t>B</t>
  </si>
  <si>
    <t>Donellan, Sean</t>
  </si>
  <si>
    <t>B+</t>
  </si>
  <si>
    <t>B</t>
  </si>
  <si>
    <t>C-</t>
  </si>
  <si>
    <t>C</t>
  </si>
  <si>
    <t>Percentile</t>
  </si>
  <si>
    <t>Letter grade</t>
  </si>
  <si>
    <t>Percent of students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</si>
  <si>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</si>
  <si>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</si>
  <si>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</si>
  <si>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</si>
  <si>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</si>
  <si>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</si>
  <si>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</si>
  <si>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</si>
  <si>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</si>
  <si>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</si>
  <si>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</si>
  <si>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 xml:space="preserve">A </t>
  </si>
  <si>
    <t>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</si>
</sst>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"/>
    </font>
    <font>
      <b/>
      <sz val="12"/>
      <color indexed="8"/>
      <name val="Albany"/>
      <family val="2"/>
    </font>
    <font>
      <sz val="10"/>
      <color indexed="8"/>
      <name val="Albany"/>
      <family val="2"/>
    </font>
    <font>
      <u/>
      <sz val="10"/>
      <color indexed="9"/>
      <name val="Albany"/>
      <family val="2"/>
    </font>
    <font>
      <b/>
      <sz val="10"/>
      <color indexed="8"/>
      <name val="Albany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13"/>
      </patternFill>
    </fill>
  </fills>
  <borders count="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49" fontId="0" fillId="0" borderId="0" xfId="0" applyNumberFormat="1"/>
    <xf numFmtId="0" fontId="2" fillId="2" borderId="2" xfId="0" applyFont="1" applyFill="1" applyBorder="1" applyAlignment="1">
      <alignment horizontal="left"/>
    </xf>
    <xf numFmtId="164" fontId="2" fillId="2" borderId="3" xfId="0" applyNumberFormat="1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2" fillId="2" borderId="0" xfId="0" applyNumberFormat="1" applyFont="1" applyFill="1" applyAlignment="1">
      <alignment horizontal="left"/>
    </xf>
    <xf numFmtId="9" fontId="2" fillId="2" borderId="3" xfId="0" applyNumberFormat="1" applyFont="1" applyFill="1" applyBorder="1" applyAlignment="1">
      <alignment horizontal="left"/>
    </xf>
    <xf numFmtId="9" fontId="2" fillId="0" borderId="3" xfId="0" applyNumberFormat="1" applyFont="1" applyBorder="1" applyAlignment="1">
      <alignment horizontal="left"/>
    </xf>
    <xf numFmtId="9" fontId="2" fillId="0" borderId="2" xfId="0" applyNumberFormat="1" applyFont="1" applyBorder="1" applyAlignment="1">
      <alignment horizontal="left"/>
    </xf>
    <xf numFmtId="0" fontId="2" fillId="0" borderId="4" xfId="0" applyFont="1" applyBorder="1"/>
    <xf numFmtId="49" fontId="2" fillId="2" borderId="5" xfId="0" applyNumberFormat="1" applyFont="1" applyFill="1" applyBorder="1"/>
    <xf numFmtId="49" fontId="2" fillId="0" borderId="5" xfId="0" applyNumberFormat="1" applyFont="1" applyBorder="1"/>
    <xf numFmtId="49" fontId="2" fillId="0" borderId="4" xfId="0" applyNumberFormat="1" applyFont="1" applyBorder="1"/>
    <xf numFmtId="164" fontId="2" fillId="2" borderId="5" xfId="0" applyNumberFormat="1" applyFont="1" applyFill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49" fontId="2" fillId="0" borderId="1" xfId="0" applyNumberFormat="1" applyFont="1" applyBorder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9" fontId="2" fillId="2" borderId="0" xfId="0" applyNumberFormat="1" applyFont="1" applyFill="1" applyAlignment="1">
      <alignment horizontal="left"/>
    </xf>
    <xf numFmtId="9" fontId="2" fillId="0" borderId="0" xfId="0" applyNumberFormat="1" applyFont="1" applyAlignment="1">
      <alignment horizontal="left"/>
    </xf>
    <xf numFmtId="0" fontId="2" fillId="2" borderId="3" xfId="0" applyFont="1" applyFill="1" applyBorder="1"/>
    <xf numFmtId="9" fontId="2" fillId="0" borderId="1" xfId="0" applyNumberFormat="1" applyFont="1" applyBorder="1" applyAlignment="1">
      <alignment horizontal="left"/>
    </xf>
    <xf numFmtId="9" fontId="2" fillId="0" borderId="0" xfId="0" applyNumberFormat="1" applyFont="1"/>
    <xf numFmtId="2" fontId="2" fillId="2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99FF"/>
      <rgbColor rgb="0000B8FF"/>
      <rgbColor rgb="00E6E6E6"/>
      <rgbColor rgb="00FFFFFF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41176470588236"/>
          <c:y val="9.9567520493102732E-2"/>
          <c:w val="0.79411764705882348"/>
          <c:h val="0.7445918923832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Sheet1!$C$97:$C$109</c:f>
              <c:strCache>
                <c:ptCount val="13"/>
                <c:pt idx="0">
                  <c:v>F</c:v>
                </c:pt>
                <c:pt idx="1">
                  <c:v>D-</c:v>
                </c:pt>
                <c:pt idx="2">
                  <c:v>D</c:v>
                </c:pt>
                <c:pt idx="3">
                  <c:v>D+</c:v>
                </c:pt>
                <c:pt idx="4">
                  <c:v>C-</c:v>
                </c:pt>
                <c:pt idx="5">
                  <c:v>C</c:v>
                </c:pt>
                <c:pt idx="6">
                  <c:v>C+</c:v>
                </c:pt>
                <c:pt idx="7">
                  <c:v>B-</c:v>
                </c:pt>
                <c:pt idx="8">
                  <c:v>B</c:v>
                </c:pt>
                <c:pt idx="9">
                  <c:v>B+</c:v>
                </c:pt>
                <c:pt idx="10">
                  <c:v>A-</c:v>
                </c:pt>
                <c:pt idx="11">
                  <c:v>A </c:v>
                </c:pt>
                <c:pt idx="12">
                  <c:v>A+</c:v>
                </c:pt>
              </c:strCache>
            </c:strRef>
          </c:cat>
          <c:val>
            <c:numRef>
              <c:f>Sheet1!$D$97:$D$109</c:f>
              <c:numCache>
                <c:formatCode>0%</c:formatCode>
                <c:ptCount val="13"/>
                <c:pt idx="0">
                  <c:v>0.05</c:v>
                </c:pt>
                <c:pt idx="1">
                  <c:v>0.05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0.15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0.05</c:v>
                </c:pt>
                <c:pt idx="10">
                  <c:v>0.04</c:v>
                </c:pt>
                <c:pt idx="11">
                  <c:v>0.03</c:v>
                </c:pt>
                <c:pt idx="12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1077224"/>
        <c:axId val="461077616"/>
      </c:barChart>
      <c:catAx>
        <c:axId val="46107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4610776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6107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461077224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95</xdr:row>
      <xdr:rowOff>95250</xdr:rowOff>
    </xdr:from>
    <xdr:to>
      <xdr:col>9</xdr:col>
      <xdr:colOff>0</xdr:colOff>
      <xdr:row>109</xdr:row>
      <xdr:rowOff>28575</xdr:rowOff>
    </xdr:to>
    <xdr:graphicFrame macro="">
      <xdr:nvGraphicFramePr>
        <xdr:cNvPr id="105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calgary.ca/~rzach/teaching/grade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09"/>
  <sheetViews>
    <sheetView tabSelected="1" topLeftCell="A19" workbookViewId="0">
      <selection activeCell="N32" sqref="N32"/>
    </sheetView>
  </sheetViews>
  <sheetFormatPr defaultColWidth="11.28515625" defaultRowHeight="12.75"/>
  <cols>
    <col min="1" max="1" width="15" customWidth="1"/>
    <col min="2" max="3" width="11.28515625" customWidth="1"/>
    <col min="4" max="4" width="7.7109375" customWidth="1"/>
    <col min="5" max="5" width="6.85546875" customWidth="1"/>
    <col min="6" max="6" width="14.42578125" customWidth="1"/>
    <col min="7" max="7" width="10.85546875" customWidth="1"/>
    <col min="8" max="8" width="7.7109375" customWidth="1"/>
    <col min="9" max="9" width="7.140625" customWidth="1"/>
    <col min="10" max="10" width="9" customWidth="1"/>
    <col min="11" max="11" width="11.28515625" customWidth="1"/>
    <col min="12" max="12" width="8" customWidth="1"/>
    <col min="13" max="13" width="6.5703125" customWidth="1"/>
  </cols>
  <sheetData>
    <row r="1" spans="1:256" ht="15.75">
      <c r="A1" s="1" t="s">
        <v>0</v>
      </c>
      <c r="B1" s="2"/>
      <c r="C1" s="3"/>
      <c r="D1" s="1"/>
      <c r="E1" s="4"/>
      <c r="F1" s="1"/>
      <c r="G1" s="1"/>
      <c r="H1" s="1"/>
      <c r="I1" s="1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>
      <c r="B2" s="5"/>
      <c r="C2" s="6"/>
      <c r="E2" s="7"/>
      <c r="J2" s="7"/>
    </row>
    <row r="3" spans="1:256">
      <c r="A3" s="8" t="s">
        <v>1</v>
      </c>
      <c r="B3" s="5"/>
      <c r="C3" s="6"/>
      <c r="E3" s="7"/>
      <c r="J3" s="7"/>
    </row>
    <row r="4" spans="1:256">
      <c r="A4" t="s">
        <v>2</v>
      </c>
      <c r="B4" s="5"/>
      <c r="C4" s="6"/>
      <c r="E4" s="7"/>
      <c r="J4" s="7"/>
    </row>
    <row r="5" spans="1:256">
      <c r="B5" s="5"/>
      <c r="C5" s="6"/>
      <c r="E5" s="7"/>
      <c r="J5" s="7"/>
    </row>
    <row r="6" spans="1:256">
      <c r="A6" s="9" t="s">
        <v>3</v>
      </c>
      <c r="B6" s="5"/>
      <c r="C6" s="6"/>
      <c r="E6" s="7"/>
      <c r="F6" s="9" t="s">
        <v>4</v>
      </c>
      <c r="G6" s="5"/>
      <c r="H6" s="6"/>
      <c r="J6" s="7"/>
    </row>
    <row r="7" spans="1:256">
      <c r="B7" s="5"/>
      <c r="C7" s="6"/>
      <c r="E7" s="7"/>
      <c r="G7" s="5"/>
      <c r="H7" s="6"/>
      <c r="J7" s="7"/>
    </row>
    <row r="8" spans="1:256">
      <c r="A8" s="10" t="s">
        <v>5</v>
      </c>
      <c r="B8" s="5" t="s">
        <v>6</v>
      </c>
      <c r="C8" s="6" t="s">
        <v>7</v>
      </c>
      <c r="F8" s="10" t="s">
        <v>8</v>
      </c>
      <c r="G8" s="7" t="s">
        <v>9</v>
      </c>
      <c r="H8" t="s">
        <v>10</v>
      </c>
      <c r="J8" s="7"/>
    </row>
    <row r="9" spans="1:256">
      <c r="A9" s="11"/>
      <c r="B9" s="12" t="s">
        <v>11</v>
      </c>
      <c r="C9" s="13" t="s">
        <v>12</v>
      </c>
      <c r="F9" s="11"/>
      <c r="G9" s="14" t="s">
        <v>13</v>
      </c>
      <c r="H9" s="15" t="s">
        <v>14</v>
      </c>
      <c r="J9" s="7"/>
    </row>
    <row r="10" spans="1:256">
      <c r="A10" s="10" t="s">
        <v>15</v>
      </c>
      <c r="B10" s="5" t="s">
        <v>16</v>
      </c>
      <c r="C10" s="16">
        <f>VLOOKUP(B10,$B$16:$C$28,2)</f>
        <v>4</v>
      </c>
      <c r="D10" s="6"/>
      <c r="F10" s="10" t="s">
        <v>17</v>
      </c>
      <c r="G10" s="7">
        <v>3.82</v>
      </c>
      <c r="H10" s="17" t="str">
        <f>VLOOKUP(G10,$G$16:$H$28,2)</f>
        <v>A-</v>
      </c>
      <c r="J10" s="7"/>
    </row>
    <row r="11" spans="1:256">
      <c r="A11" s="10" t="s">
        <v>18</v>
      </c>
      <c r="B11" s="5" t="s">
        <v>19</v>
      </c>
      <c r="C11" s="6">
        <f>VLOOKUP(B11,$B$16:$C$28,2)</f>
        <v>3.3</v>
      </c>
      <c r="D11" s="6"/>
      <c r="F11" s="10" t="s">
        <v>20</v>
      </c>
      <c r="G11" s="7">
        <v>2.99</v>
      </c>
      <c r="H11" s="18" t="str">
        <f>VLOOKUP(G11,$G$16:$H$28,2)</f>
        <v>B</v>
      </c>
      <c r="J11" s="7"/>
    </row>
    <row r="12" spans="1:256">
      <c r="A12" s="10" t="s">
        <v>21</v>
      </c>
      <c r="B12" s="5" t="s">
        <v>22</v>
      </c>
      <c r="C12" s="6">
        <f>VLOOKUP(B12,$B$16:$C$28,2)</f>
        <v>0.7</v>
      </c>
      <c r="F12" s="10" t="s">
        <v>23</v>
      </c>
      <c r="G12" s="7">
        <v>4.0999999999999996</v>
      </c>
      <c r="H12" s="18" t="str">
        <f>VLOOKUP(G12,$G$16:$H$28,2)</f>
        <v>A+</v>
      </c>
      <c r="J12" s="7"/>
    </row>
    <row r="13" spans="1:256">
      <c r="A13" s="10" t="s">
        <v>24</v>
      </c>
      <c r="B13" s="5" t="s">
        <v>25</v>
      </c>
      <c r="C13" s="6">
        <f>VLOOKUP(B13,$B$16:$C$28,2)</f>
        <v>2</v>
      </c>
      <c r="F13" s="10" t="s">
        <v>26</v>
      </c>
      <c r="G13" s="7">
        <v>1.99</v>
      </c>
      <c r="H13" s="18" t="str">
        <f>VLOOKUP(G13,$G$16:$H$28,2)</f>
        <v>C</v>
      </c>
      <c r="J13" s="7"/>
    </row>
    <row r="14" spans="1:256">
      <c r="B14" s="5"/>
      <c r="C14" s="6"/>
      <c r="G14" s="7"/>
      <c r="J14" s="7"/>
    </row>
    <row r="15" spans="1:256">
      <c r="B15" s="19" t="s">
        <v>27</v>
      </c>
      <c r="C15" s="20" t="s">
        <v>28</v>
      </c>
      <c r="G15" s="21" t="s">
        <v>29</v>
      </c>
      <c r="H15" s="12" t="s">
        <v>30</v>
      </c>
      <c r="J15" s="7"/>
    </row>
    <row r="16" spans="1:256">
      <c r="B16" s="22" t="s">
        <v>31</v>
      </c>
      <c r="C16" s="6">
        <v>4</v>
      </c>
      <c r="G16" s="23">
        <v>0</v>
      </c>
      <c r="H16" s="5" t="s">
        <v>32</v>
      </c>
      <c r="J16" s="7"/>
    </row>
    <row r="17" spans="1:10">
      <c r="B17" s="22" t="s">
        <v>33</v>
      </c>
      <c r="C17" s="6">
        <v>3.7</v>
      </c>
      <c r="G17" s="23">
        <v>0.7</v>
      </c>
      <c r="H17" s="5" t="s">
        <v>34</v>
      </c>
      <c r="J17" s="7"/>
    </row>
    <row r="18" spans="1:10">
      <c r="B18" s="22" t="s">
        <v>35</v>
      </c>
      <c r="C18" s="6">
        <v>4</v>
      </c>
      <c r="G18" s="23">
        <v>1</v>
      </c>
      <c r="H18" s="5" t="s">
        <v>36</v>
      </c>
      <c r="J18" s="7"/>
    </row>
    <row r="19" spans="1:10">
      <c r="B19" s="22" t="s">
        <v>37</v>
      </c>
      <c r="C19" s="6">
        <v>3</v>
      </c>
      <c r="G19" s="23">
        <v>1.3</v>
      </c>
      <c r="H19" s="5" t="s">
        <v>38</v>
      </c>
      <c r="J19" s="7"/>
    </row>
    <row r="20" spans="1:10">
      <c r="B20" s="22" t="s">
        <v>39</v>
      </c>
      <c r="C20" s="6">
        <v>2.7</v>
      </c>
      <c r="G20" s="23">
        <v>1.6</v>
      </c>
      <c r="H20" s="5" t="s">
        <v>40</v>
      </c>
      <c r="J20" s="7"/>
    </row>
    <row r="21" spans="1:10">
      <c r="B21" s="22" t="s">
        <v>41</v>
      </c>
      <c r="C21" s="6">
        <v>3.3</v>
      </c>
      <c r="G21" s="23">
        <v>1.9</v>
      </c>
      <c r="H21" s="5" t="s">
        <v>42</v>
      </c>
      <c r="J21" s="7"/>
    </row>
    <row r="22" spans="1:10">
      <c r="B22" s="22" t="s">
        <v>43</v>
      </c>
      <c r="C22" s="6">
        <v>2</v>
      </c>
      <c r="G22" s="23">
        <v>2.2000000000000002</v>
      </c>
      <c r="H22" s="5" t="s">
        <v>44</v>
      </c>
      <c r="J22" s="7"/>
    </row>
    <row r="23" spans="1:10">
      <c r="B23" s="22" t="s">
        <v>45</v>
      </c>
      <c r="C23" s="6">
        <v>1.7</v>
      </c>
      <c r="G23" s="23">
        <v>2.6</v>
      </c>
      <c r="H23" s="5" t="s">
        <v>46</v>
      </c>
      <c r="J23" s="7"/>
    </row>
    <row r="24" spans="1:10">
      <c r="B24" s="22" t="s">
        <v>47</v>
      </c>
      <c r="C24" s="6">
        <v>2.2999999999999998</v>
      </c>
      <c r="G24" s="23">
        <v>2.9</v>
      </c>
      <c r="H24" s="5" t="s">
        <v>48</v>
      </c>
      <c r="J24" s="7"/>
    </row>
    <row r="25" spans="1:10">
      <c r="B25" s="22" t="s">
        <v>49</v>
      </c>
      <c r="C25" s="6">
        <v>1</v>
      </c>
      <c r="G25" s="23">
        <v>3.2</v>
      </c>
      <c r="H25" s="5" t="s">
        <v>50</v>
      </c>
      <c r="J25" s="7"/>
    </row>
    <row r="26" spans="1:10">
      <c r="B26" s="22" t="s">
        <v>51</v>
      </c>
      <c r="C26" s="6">
        <v>0.7</v>
      </c>
      <c r="G26" s="23">
        <v>3.6</v>
      </c>
      <c r="H26" s="5" t="s">
        <v>52</v>
      </c>
      <c r="J26" s="7"/>
    </row>
    <row r="27" spans="1:10">
      <c r="B27" s="22" t="s">
        <v>53</v>
      </c>
      <c r="C27" s="6">
        <v>1.3</v>
      </c>
      <c r="G27" s="23">
        <v>3.9</v>
      </c>
      <c r="H27" s="5" t="s">
        <v>54</v>
      </c>
      <c r="J27" s="7"/>
    </row>
    <row r="28" spans="1:10">
      <c r="B28" s="22" t="s">
        <v>55</v>
      </c>
      <c r="C28" s="6">
        <v>0</v>
      </c>
      <c r="G28" s="23">
        <v>4.01</v>
      </c>
      <c r="H28" s="5" t="s">
        <v>56</v>
      </c>
      <c r="J28" s="7"/>
    </row>
    <row r="29" spans="1:10">
      <c r="B29" s="5"/>
      <c r="C29" s="6"/>
      <c r="E29" s="7"/>
      <c r="J29" s="7"/>
    </row>
    <row r="30" spans="1:10">
      <c r="E30" s="7"/>
      <c r="J30" s="7"/>
    </row>
    <row r="31" spans="1:10">
      <c r="B31" s="5"/>
      <c r="C31" s="6"/>
      <c r="E31" s="7"/>
      <c r="J31" s="7"/>
    </row>
    <row r="32" spans="1:10">
      <c r="A32" s="9" t="s">
        <v>57</v>
      </c>
      <c r="B32" s="5"/>
      <c r="C32" s="6"/>
      <c r="E32" s="7"/>
      <c r="J32" s="7"/>
    </row>
    <row r="33" spans="1:11">
      <c r="B33" s="5"/>
      <c r="C33" s="6"/>
      <c r="E33" s="7"/>
      <c r="J33" s="7"/>
    </row>
    <row r="34" spans="1:11">
      <c r="A34" s="10" t="s">
        <v>58</v>
      </c>
      <c r="B34" s="5" t="s">
        <v>59</v>
      </c>
      <c r="C34" s="6" t="s">
        <v>60</v>
      </c>
      <c r="D34" t="s">
        <v>61</v>
      </c>
      <c r="E34" s="23" t="s">
        <v>62</v>
      </c>
      <c r="F34" t="s">
        <v>63</v>
      </c>
      <c r="G34" t="s">
        <v>64</v>
      </c>
      <c r="H34" t="s">
        <v>65</v>
      </c>
      <c r="I34" s="10" t="s">
        <v>66</v>
      </c>
      <c r="J34" s="7" t="s">
        <v>67</v>
      </c>
      <c r="K34" t="s">
        <v>68</v>
      </c>
    </row>
    <row r="35" spans="1:11">
      <c r="A35" s="11"/>
      <c r="B35" s="12" t="s">
        <v>69</v>
      </c>
      <c r="C35" s="13"/>
      <c r="D35" s="15"/>
      <c r="E35" s="24"/>
      <c r="F35" s="15" t="s">
        <v>70</v>
      </c>
      <c r="G35" s="15"/>
      <c r="H35" s="15"/>
      <c r="I35" s="11"/>
      <c r="J35" s="14" t="s">
        <v>71</v>
      </c>
      <c r="K35" s="15"/>
    </row>
    <row r="36" spans="1:11">
      <c r="A36" s="10" t="s">
        <v>72</v>
      </c>
      <c r="B36" s="5" t="s">
        <v>73</v>
      </c>
      <c r="C36" s="6" t="s">
        <v>74</v>
      </c>
      <c r="D36" t="s">
        <v>75</v>
      </c>
      <c r="E36" s="23" t="s">
        <v>76</v>
      </c>
      <c r="F36" s="16">
        <f t="shared" ref="F36:I39" si="0">VLOOKUP(B36,$B$16:$C$28,2)</f>
        <v>4</v>
      </c>
      <c r="G36" s="6">
        <f t="shared" si="0"/>
        <v>3.7</v>
      </c>
      <c r="H36" s="6">
        <f t="shared" si="0"/>
        <v>3.3</v>
      </c>
      <c r="I36" s="25">
        <f t="shared" si="0"/>
        <v>3.7</v>
      </c>
      <c r="J36" s="26">
        <f>AVERAGE(F36:I36)</f>
        <v>3.6749999999999998</v>
      </c>
      <c r="K36" s="17" t="str">
        <f>VLOOKUP(J36,$G$16:$H$28,2)</f>
        <v>A-</v>
      </c>
    </row>
    <row r="37" spans="1:11">
      <c r="A37" s="10" t="s">
        <v>77</v>
      </c>
      <c r="B37" s="5" t="s">
        <v>78</v>
      </c>
      <c r="C37" s="6" t="s">
        <v>79</v>
      </c>
      <c r="D37" t="s">
        <v>80</v>
      </c>
      <c r="E37" s="23" t="s">
        <v>81</v>
      </c>
      <c r="F37" s="6">
        <f t="shared" si="0"/>
        <v>3.3</v>
      </c>
      <c r="G37" s="6">
        <f t="shared" si="0"/>
        <v>4</v>
      </c>
      <c r="H37" s="6">
        <f t="shared" si="0"/>
        <v>2.7</v>
      </c>
      <c r="I37" s="25">
        <f t="shared" si="0"/>
        <v>3</v>
      </c>
      <c r="J37" s="7">
        <f>AVERAGE(F37:I37)</f>
        <v>3.25</v>
      </c>
      <c r="K37" s="18" t="str">
        <f>VLOOKUP(J37,$G$16:$H$28,2)</f>
        <v>B+</v>
      </c>
    </row>
    <row r="38" spans="1:11">
      <c r="A38" s="10" t="s">
        <v>82</v>
      </c>
      <c r="B38" s="5" t="s">
        <v>83</v>
      </c>
      <c r="C38" s="6" t="s">
        <v>84</v>
      </c>
      <c r="D38" t="s">
        <v>85</v>
      </c>
      <c r="E38" s="23" t="s">
        <v>86</v>
      </c>
      <c r="F38" s="6">
        <f t="shared" si="0"/>
        <v>0.7</v>
      </c>
      <c r="G38" s="6">
        <f t="shared" si="0"/>
        <v>2</v>
      </c>
      <c r="H38" s="6">
        <f t="shared" si="0"/>
        <v>2.7</v>
      </c>
      <c r="I38" s="25">
        <f t="shared" si="0"/>
        <v>3</v>
      </c>
      <c r="J38" s="7">
        <f>AVERAGE(F38:I38)</f>
        <v>2.1</v>
      </c>
      <c r="K38" s="18" t="str">
        <f>VLOOKUP(J38,$G$16:$H$28,2)</f>
        <v>C</v>
      </c>
    </row>
    <row r="39" spans="1:11" ht="14.1" customHeight="1">
      <c r="A39" s="10" t="s">
        <v>87</v>
      </c>
      <c r="B39" s="5" t="s">
        <v>88</v>
      </c>
      <c r="C39" s="6" t="s">
        <v>89</v>
      </c>
      <c r="D39" t="s">
        <v>90</v>
      </c>
      <c r="E39" s="23" t="s">
        <v>91</v>
      </c>
      <c r="F39" s="6">
        <f t="shared" si="0"/>
        <v>3.3</v>
      </c>
      <c r="G39" s="6">
        <f t="shared" si="0"/>
        <v>3</v>
      </c>
      <c r="H39" s="6">
        <f t="shared" si="0"/>
        <v>1.7</v>
      </c>
      <c r="I39" s="25">
        <f t="shared" si="0"/>
        <v>2</v>
      </c>
      <c r="J39" s="7">
        <f>AVERAGE(F39:I39)</f>
        <v>2.5</v>
      </c>
      <c r="K39" s="18" t="str">
        <f>VLOOKUP(J39,$G$16:$H$28,2)</f>
        <v>C+</v>
      </c>
    </row>
    <row r="40" spans="1:11">
      <c r="B40" s="5"/>
      <c r="C40" s="6"/>
      <c r="E40" s="7"/>
      <c r="J40" s="7"/>
    </row>
    <row r="41" spans="1:11">
      <c r="A41" s="9" t="s">
        <v>92</v>
      </c>
      <c r="B41" s="5"/>
      <c r="C41" s="6"/>
      <c r="E41" s="7"/>
      <c r="J41" s="7"/>
    </row>
    <row r="42" spans="1:11">
      <c r="B42" s="5"/>
      <c r="C42" s="6"/>
      <c r="E42" s="7"/>
      <c r="J42" s="7"/>
    </row>
    <row r="43" spans="1:11">
      <c r="A43" s="10" t="s">
        <v>93</v>
      </c>
      <c r="B43" s="5" t="s">
        <v>94</v>
      </c>
      <c r="C43" s="6" t="s">
        <v>95</v>
      </c>
      <c r="D43" t="s">
        <v>96</v>
      </c>
      <c r="E43" s="23" t="s">
        <v>97</v>
      </c>
      <c r="F43" t="s">
        <v>98</v>
      </c>
      <c r="G43" t="s">
        <v>99</v>
      </c>
      <c r="H43" t="s">
        <v>100</v>
      </c>
      <c r="I43" s="10" t="s">
        <v>101</v>
      </c>
      <c r="J43" s="7" t="s">
        <v>102</v>
      </c>
      <c r="K43" t="s">
        <v>103</v>
      </c>
    </row>
    <row r="44" spans="1:11">
      <c r="A44" s="11"/>
      <c r="B44" s="12" t="s">
        <v>104</v>
      </c>
      <c r="C44" s="13"/>
      <c r="D44" s="15"/>
      <c r="E44" s="24"/>
      <c r="F44" s="27">
        <v>0.15</v>
      </c>
      <c r="G44" s="28">
        <v>0.2</v>
      </c>
      <c r="H44" s="28">
        <v>0.3</v>
      </c>
      <c r="I44" s="29">
        <v>0.35</v>
      </c>
      <c r="J44" s="14" t="s">
        <v>105</v>
      </c>
      <c r="K44" s="15"/>
    </row>
    <row r="45" spans="1:11">
      <c r="A45" s="10" t="s">
        <v>106</v>
      </c>
      <c r="B45" s="5" t="s">
        <v>107</v>
      </c>
      <c r="C45" s="6" t="s">
        <v>108</v>
      </c>
      <c r="D45" t="s">
        <v>109</v>
      </c>
      <c r="E45" s="23" t="s">
        <v>110</v>
      </c>
      <c r="F45" s="16">
        <f t="shared" ref="F45:I48" si="1">VLOOKUP(B45,$B$16:$C$28,2)*F$44</f>
        <v>0.6</v>
      </c>
      <c r="G45" s="6">
        <f t="shared" si="1"/>
        <v>0.7400000000000001</v>
      </c>
      <c r="H45" s="6">
        <f t="shared" si="1"/>
        <v>0.98999999999999988</v>
      </c>
      <c r="I45" s="25">
        <f t="shared" si="1"/>
        <v>1.2949999999999999</v>
      </c>
      <c r="J45" s="26">
        <f>SUM(F45:I45)</f>
        <v>3.625</v>
      </c>
      <c r="K45" s="18" t="str">
        <f>VLOOKUP(J45,$G$16:$H$28,2)</f>
        <v>A-</v>
      </c>
    </row>
    <row r="46" spans="1:11">
      <c r="A46" s="10" t="s">
        <v>111</v>
      </c>
      <c r="B46" s="5" t="s">
        <v>112</v>
      </c>
      <c r="C46" s="6" t="s">
        <v>113</v>
      </c>
      <c r="D46" t="s">
        <v>114</v>
      </c>
      <c r="E46" s="23" t="s">
        <v>115</v>
      </c>
      <c r="F46" s="6">
        <f t="shared" si="1"/>
        <v>0.49499999999999994</v>
      </c>
      <c r="G46" s="6">
        <f t="shared" si="1"/>
        <v>0.8</v>
      </c>
      <c r="H46" s="6">
        <f t="shared" si="1"/>
        <v>0.81</v>
      </c>
      <c r="I46" s="25">
        <f t="shared" si="1"/>
        <v>1.0499999999999998</v>
      </c>
      <c r="J46" s="7">
        <f>SUM(F46:I46)</f>
        <v>3.1549999999999998</v>
      </c>
      <c r="K46" s="18" t="str">
        <f>VLOOKUP(J46,$G$16:$H$28,2)</f>
        <v>B</v>
      </c>
    </row>
    <row r="47" spans="1:11">
      <c r="A47" s="10" t="s">
        <v>116</v>
      </c>
      <c r="B47" s="5" t="s">
        <v>117</v>
      </c>
      <c r="C47" s="6" t="s">
        <v>118</v>
      </c>
      <c r="D47" t="s">
        <v>119</v>
      </c>
      <c r="E47" s="23" t="s">
        <v>120</v>
      </c>
      <c r="F47" s="6">
        <f t="shared" si="1"/>
        <v>0.105</v>
      </c>
      <c r="G47" s="6">
        <f t="shared" si="1"/>
        <v>0.4</v>
      </c>
      <c r="H47" s="6">
        <f t="shared" si="1"/>
        <v>0.81</v>
      </c>
      <c r="I47" s="25">
        <f t="shared" si="1"/>
        <v>1.0499999999999998</v>
      </c>
      <c r="J47" s="7">
        <f>SUM(F47:I47)</f>
        <v>2.3649999999999998</v>
      </c>
      <c r="K47" s="18" t="str">
        <f>VLOOKUP(J47,$G$16:$H$28,2)</f>
        <v>C+</v>
      </c>
    </row>
    <row r="48" spans="1:11">
      <c r="A48" s="10" t="s">
        <v>121</v>
      </c>
      <c r="B48" s="5" t="s">
        <v>122</v>
      </c>
      <c r="C48" s="6" t="s">
        <v>123</v>
      </c>
      <c r="D48" t="s">
        <v>124</v>
      </c>
      <c r="E48" s="23" t="s">
        <v>125</v>
      </c>
      <c r="F48" s="6">
        <f t="shared" si="1"/>
        <v>0.49499999999999994</v>
      </c>
      <c r="G48" s="6">
        <f t="shared" si="1"/>
        <v>0.60000000000000009</v>
      </c>
      <c r="H48" s="6">
        <f t="shared" si="1"/>
        <v>0.51</v>
      </c>
      <c r="I48" s="25">
        <f t="shared" si="1"/>
        <v>0.7</v>
      </c>
      <c r="J48" s="7">
        <f>SUM(F48:I48)</f>
        <v>2.3049999999999997</v>
      </c>
      <c r="K48" s="18" t="str">
        <f>VLOOKUP(J48,$G$16:$H$28,2)</f>
        <v>C+</v>
      </c>
    </row>
    <row r="49" spans="1:15">
      <c r="A49" s="8"/>
      <c r="B49" s="5"/>
      <c r="C49" s="6"/>
      <c r="E49" s="7"/>
      <c r="F49" s="6"/>
      <c r="G49" s="6"/>
      <c r="H49" s="6"/>
      <c r="I49" s="6"/>
      <c r="J49" s="7"/>
    </row>
    <row r="50" spans="1:15">
      <c r="A50" s="8"/>
      <c r="B50" s="5"/>
      <c r="C50" s="6"/>
      <c r="E50" s="7"/>
      <c r="F50" s="6"/>
      <c r="G50" s="6"/>
      <c r="H50" s="6"/>
      <c r="I50" s="6"/>
      <c r="J50" s="7"/>
    </row>
    <row r="51" spans="1:15">
      <c r="B51" s="5"/>
      <c r="C51" s="6"/>
      <c r="E51" s="7"/>
      <c r="J51" s="7"/>
    </row>
    <row r="52" spans="1:15">
      <c r="B52" s="5"/>
      <c r="C52" s="6"/>
      <c r="E52" s="7"/>
      <c r="J52" s="7"/>
    </row>
    <row r="53" spans="1:15">
      <c r="A53" s="9" t="s">
        <v>126</v>
      </c>
      <c r="B53" s="5"/>
      <c r="C53" s="6"/>
      <c r="E53" s="7"/>
      <c r="J53" s="7"/>
    </row>
    <row r="54" spans="1:15">
      <c r="B54" s="5"/>
      <c r="C54" s="6"/>
      <c r="E54" s="7"/>
      <c r="J54" s="7"/>
    </row>
    <row r="55" spans="1:15">
      <c r="A55" s="10" t="s">
        <v>127</v>
      </c>
      <c r="B55" s="5" t="s">
        <v>128</v>
      </c>
      <c r="C55" s="6" t="s">
        <v>129</v>
      </c>
      <c r="D55" t="s">
        <v>130</v>
      </c>
      <c r="E55" s="23" t="s">
        <v>131</v>
      </c>
      <c r="F55" t="s">
        <v>132</v>
      </c>
      <c r="G55" t="s">
        <v>133</v>
      </c>
      <c r="H55" t="s">
        <v>134</v>
      </c>
      <c r="I55" s="10" t="s">
        <v>135</v>
      </c>
      <c r="J55" s="8" t="s">
        <v>136</v>
      </c>
      <c r="K55" s="8" t="s">
        <v>137</v>
      </c>
      <c r="L55" s="8" t="s">
        <v>61</v>
      </c>
      <c r="M55" s="10" t="s">
        <v>138</v>
      </c>
      <c r="N55" s="7" t="s">
        <v>139</v>
      </c>
      <c r="O55" t="s">
        <v>140</v>
      </c>
    </row>
    <row r="56" spans="1:15">
      <c r="A56" s="11"/>
      <c r="B56" s="12" t="s">
        <v>141</v>
      </c>
      <c r="C56" s="13"/>
      <c r="D56" s="15"/>
      <c r="E56" s="24"/>
      <c r="F56" s="15" t="s">
        <v>142</v>
      </c>
      <c r="G56" s="15"/>
      <c r="H56" s="15"/>
      <c r="I56" s="11"/>
      <c r="J56" s="28">
        <v>0.15</v>
      </c>
      <c r="K56" s="28">
        <v>0.2</v>
      </c>
      <c r="L56" s="28">
        <v>0.3</v>
      </c>
      <c r="M56" s="29">
        <v>0.35</v>
      </c>
      <c r="N56" s="14" t="s">
        <v>143</v>
      </c>
      <c r="O56" s="15"/>
    </row>
    <row r="57" spans="1:15">
      <c r="A57" s="10" t="s">
        <v>144</v>
      </c>
      <c r="B57" s="5" t="s">
        <v>145</v>
      </c>
      <c r="C57" s="6" t="s">
        <v>146</v>
      </c>
      <c r="D57" t="s">
        <v>147</v>
      </c>
      <c r="E57" s="23" t="s">
        <v>148</v>
      </c>
      <c r="F57" s="16">
        <f t="shared" ref="F57:I60" si="2">IF(ISBLANK(B57),"",VLOOKUP(B57,$B$16:$C$28,2))</f>
        <v>4</v>
      </c>
      <c r="G57" s="6">
        <f t="shared" si="2"/>
        <v>3.7</v>
      </c>
      <c r="H57" s="6">
        <f t="shared" si="2"/>
        <v>3.3</v>
      </c>
      <c r="I57" s="25">
        <f t="shared" si="2"/>
        <v>3.7</v>
      </c>
      <c r="J57" s="16">
        <f>N(F57)*J$56</f>
        <v>0.6</v>
      </c>
      <c r="K57" s="6">
        <f>N(G57)*K$56</f>
        <v>0.7400000000000001</v>
      </c>
      <c r="L57" s="6">
        <f>N(H57)*L$56</f>
        <v>0.98999999999999988</v>
      </c>
      <c r="M57" s="47">
        <f>N(I57)*M$56</f>
        <v>1.2949999999999999</v>
      </c>
      <c r="N57" s="45">
        <f>SUM(J57:M57)</f>
        <v>3.625</v>
      </c>
      <c r="O57" s="18" t="str">
        <f t="shared" ref="O57:O62" si="3">VLOOKUP(N57,$G$16:$H$28,2)</f>
        <v>A-</v>
      </c>
    </row>
    <row r="58" spans="1:15">
      <c r="A58" s="10" t="s">
        <v>149</v>
      </c>
      <c r="B58" s="5" t="s">
        <v>150</v>
      </c>
      <c r="C58" s="6" t="s">
        <v>151</v>
      </c>
      <c r="E58" s="23" t="s">
        <v>152</v>
      </c>
      <c r="F58" s="6">
        <f t="shared" si="2"/>
        <v>3.3</v>
      </c>
      <c r="G58" s="6">
        <f t="shared" si="2"/>
        <v>4</v>
      </c>
      <c r="H58" s="6" t="str">
        <f t="shared" si="2"/>
        <v/>
      </c>
      <c r="I58" s="25">
        <f t="shared" si="2"/>
        <v>3</v>
      </c>
      <c r="J58" s="6">
        <f>N(F58)*J$56</f>
        <v>0.49499999999999994</v>
      </c>
      <c r="K58" s="6">
        <f t="shared" ref="K58:M60" si="4">N(G58)*K$56</f>
        <v>0.8</v>
      </c>
      <c r="L58" s="6">
        <f t="shared" si="4"/>
        <v>0</v>
      </c>
      <c r="M58" s="48">
        <f t="shared" si="4"/>
        <v>1.0499999999999998</v>
      </c>
      <c r="N58" s="46">
        <f>SUM(J58:M58)</f>
        <v>2.3449999999999998</v>
      </c>
      <c r="O58" s="18" t="str">
        <f t="shared" si="3"/>
        <v>C+</v>
      </c>
    </row>
    <row r="59" spans="1:15">
      <c r="A59" s="10" t="s">
        <v>153</v>
      </c>
      <c r="B59" s="5" t="s">
        <v>154</v>
      </c>
      <c r="C59" s="6" t="s">
        <v>155</v>
      </c>
      <c r="D59" t="s">
        <v>156</v>
      </c>
      <c r="E59" s="23" t="s">
        <v>157</v>
      </c>
      <c r="F59" s="6">
        <f t="shared" si="2"/>
        <v>0.7</v>
      </c>
      <c r="G59" s="6">
        <f t="shared" si="2"/>
        <v>2</v>
      </c>
      <c r="H59" s="6">
        <f t="shared" si="2"/>
        <v>2.7</v>
      </c>
      <c r="I59" s="25">
        <f t="shared" si="2"/>
        <v>3</v>
      </c>
      <c r="J59" s="6">
        <f>N(F59)*J$56</f>
        <v>0.105</v>
      </c>
      <c r="K59" s="6">
        <f t="shared" si="4"/>
        <v>0.4</v>
      </c>
      <c r="L59" s="6">
        <f t="shared" si="4"/>
        <v>0.81</v>
      </c>
      <c r="M59" s="48">
        <f t="shared" si="4"/>
        <v>1.0499999999999998</v>
      </c>
      <c r="N59" s="46">
        <f>SUM(J59:M59)</f>
        <v>2.3649999999999998</v>
      </c>
      <c r="O59" s="18" t="str">
        <f t="shared" si="3"/>
        <v>C+</v>
      </c>
    </row>
    <row r="60" spans="1:15">
      <c r="A60" s="10" t="s">
        <v>158</v>
      </c>
      <c r="B60" s="5"/>
      <c r="C60" s="6" t="s">
        <v>159</v>
      </c>
      <c r="D60" t="s">
        <v>160</v>
      </c>
      <c r="E60" s="23" t="s">
        <v>161</v>
      </c>
      <c r="F60" s="6" t="str">
        <f t="shared" si="2"/>
        <v/>
      </c>
      <c r="G60" s="6">
        <f t="shared" si="2"/>
        <v>3</v>
      </c>
      <c r="H60" s="6">
        <f t="shared" si="2"/>
        <v>1.7</v>
      </c>
      <c r="I60" s="25">
        <f t="shared" si="2"/>
        <v>2</v>
      </c>
      <c r="J60" s="13">
        <f>N(F60)*J$56</f>
        <v>0</v>
      </c>
      <c r="K60" s="13">
        <f t="shared" si="4"/>
        <v>0.60000000000000009</v>
      </c>
      <c r="L60" s="13">
        <f t="shared" si="4"/>
        <v>0.51</v>
      </c>
      <c r="M60" s="49">
        <f t="shared" si="4"/>
        <v>0.7</v>
      </c>
      <c r="N60" s="46">
        <f>SUM(J60:M60)</f>
        <v>1.81</v>
      </c>
      <c r="O60" s="18" t="str">
        <f t="shared" si="3"/>
        <v>C-</v>
      </c>
    </row>
    <row r="61" spans="1:15">
      <c r="A61" s="30" t="s">
        <v>162</v>
      </c>
      <c r="B61" s="31" t="str">
        <f t="shared" ref="B61:E62" si="5">VLOOKUP(F61,$G$16:$H$28,2)</f>
        <v>B-</v>
      </c>
      <c r="C61" s="32" t="str">
        <f t="shared" si="5"/>
        <v>B</v>
      </c>
      <c r="D61" s="32" t="str">
        <f t="shared" si="5"/>
        <v>C+</v>
      </c>
      <c r="E61" s="33" t="str">
        <f t="shared" si="5"/>
        <v>B</v>
      </c>
      <c r="F61" s="34">
        <f>AVERAGE(F57:F60)</f>
        <v>2.6666666666666665</v>
      </c>
      <c r="G61" s="35">
        <f>AVERAGE(G57:G60)</f>
        <v>3.1749999999999998</v>
      </c>
      <c r="H61" s="35">
        <f>AVERAGE(H57:H60)</f>
        <v>2.5666666666666669</v>
      </c>
      <c r="I61" s="36">
        <f>AVERAGE(I57:I60)</f>
        <v>2.9249999999999998</v>
      </c>
      <c r="J61" s="6"/>
      <c r="K61" s="6"/>
      <c r="L61" s="6"/>
      <c r="M61" s="25"/>
      <c r="N61" s="35">
        <f>AVERAGE(N57:N60)</f>
        <v>2.5362499999999999</v>
      </c>
      <c r="O61" s="32" t="str">
        <f t="shared" si="3"/>
        <v>C+</v>
      </c>
    </row>
    <row r="62" spans="1:15">
      <c r="A62" s="10" t="s">
        <v>163</v>
      </c>
      <c r="B62" s="18" t="str">
        <f t="shared" si="5"/>
        <v>B+</v>
      </c>
      <c r="C62" s="17" t="str">
        <f t="shared" si="5"/>
        <v>B+</v>
      </c>
      <c r="D62" s="18" t="str">
        <f t="shared" si="5"/>
        <v>B-</v>
      </c>
      <c r="E62" s="37" t="str">
        <f t="shared" si="5"/>
        <v>B</v>
      </c>
      <c r="F62" s="6">
        <f>MEDIAN(F57:F60)</f>
        <v>3.3</v>
      </c>
      <c r="G62" s="16">
        <f>MEDIAN(G57:G60)</f>
        <v>3.35</v>
      </c>
      <c r="H62" s="6">
        <f>MEDIAN(H57:H60)</f>
        <v>2.7</v>
      </c>
      <c r="I62" s="25">
        <f>MEDIAN(I57:I60)</f>
        <v>3</v>
      </c>
      <c r="J62" s="6"/>
      <c r="K62" s="6"/>
      <c r="L62" s="6"/>
      <c r="M62" s="25"/>
      <c r="N62" s="6">
        <f>MEDIAN(N57:N60)</f>
        <v>2.3549999999999995</v>
      </c>
      <c r="O62" s="18" t="str">
        <f t="shared" si="3"/>
        <v>C+</v>
      </c>
    </row>
    <row r="63" spans="1:15">
      <c r="A63" s="10" t="s">
        <v>164</v>
      </c>
      <c r="E63" s="10"/>
      <c r="F63" s="6">
        <f>STDEV(F57:F60)</f>
        <v>1.7387735140993301</v>
      </c>
      <c r="G63" s="6">
        <f>STDEV(G57:G60)</f>
        <v>0.88835053141576192</v>
      </c>
      <c r="H63" s="16">
        <f>STDEV(H57:H60)</f>
        <v>0.80829037686547556</v>
      </c>
      <c r="I63" s="25">
        <f>STDEV(I57:I60)</f>
        <v>0.69940450861190984</v>
      </c>
      <c r="J63" s="6"/>
      <c r="K63" s="6"/>
      <c r="L63" s="6"/>
      <c r="M63" s="25"/>
      <c r="N63" s="6">
        <f>STDEV(N57:N60)</f>
        <v>0.77000405843086372</v>
      </c>
    </row>
    <row r="64" spans="1:15">
      <c r="A64" s="10" t="s">
        <v>165</v>
      </c>
      <c r="B64" s="5">
        <f>COUNTA(B57:B60)</f>
        <v>3</v>
      </c>
      <c r="C64" s="5">
        <f>COUNTA(C57:C60)</f>
        <v>4</v>
      </c>
      <c r="D64" s="38">
        <f>COUNTA(D57:D60)</f>
        <v>3</v>
      </c>
      <c r="E64" s="22">
        <f>COUNTA(E57:E60)</f>
        <v>4</v>
      </c>
      <c r="F64" s="5">
        <f>COUNT(F57:F60)</f>
        <v>3</v>
      </c>
      <c r="G64" s="5">
        <f>COUNT(G57:G60)</f>
        <v>4</v>
      </c>
      <c r="H64" s="5">
        <f>COUNT(H57:H60)</f>
        <v>3</v>
      </c>
      <c r="I64" s="39">
        <f>COUNT(I57:I60)</f>
        <v>4</v>
      </c>
      <c r="J64" s="6"/>
      <c r="K64" s="6"/>
      <c r="L64" s="6"/>
      <c r="M64" s="25"/>
      <c r="N64" s="6"/>
    </row>
    <row r="65" spans="1:15">
      <c r="B65" s="5"/>
      <c r="C65" s="6"/>
      <c r="E65" s="7"/>
      <c r="J65" s="7"/>
    </row>
    <row r="66" spans="1:15">
      <c r="B66" s="5"/>
      <c r="C66" s="6"/>
      <c r="E66" s="7"/>
      <c r="J66" s="7"/>
    </row>
    <row r="67" spans="1:15">
      <c r="A67" s="9" t="s">
        <v>166</v>
      </c>
      <c r="B67" s="5"/>
      <c r="C67" s="6"/>
      <c r="E67" s="7"/>
      <c r="J67" s="7"/>
    </row>
    <row r="68" spans="1:15">
      <c r="B68" s="5"/>
      <c r="C68" s="6"/>
      <c r="E68" s="7"/>
      <c r="J68" s="7"/>
    </row>
    <row r="69" spans="1:15">
      <c r="A69" s="10" t="s">
        <v>167</v>
      </c>
      <c r="B69" s="5" t="s">
        <v>168</v>
      </c>
      <c r="C69" s="6" t="s">
        <v>169</v>
      </c>
      <c r="D69" t="s">
        <v>170</v>
      </c>
      <c r="E69" s="23" t="s">
        <v>171</v>
      </c>
      <c r="F69" t="s">
        <v>172</v>
      </c>
      <c r="G69" t="s">
        <v>173</v>
      </c>
      <c r="H69" t="s">
        <v>174</v>
      </c>
      <c r="I69" s="10" t="s">
        <v>175</v>
      </c>
      <c r="J69" s="8" t="s">
        <v>176</v>
      </c>
      <c r="K69" s="8" t="s">
        <v>177</v>
      </c>
      <c r="L69" s="8" t="s">
        <v>61</v>
      </c>
      <c r="M69" s="10" t="s">
        <v>178</v>
      </c>
      <c r="N69" s="7" t="s">
        <v>179</v>
      </c>
      <c r="O69" t="s">
        <v>180</v>
      </c>
    </row>
    <row r="70" spans="1:15">
      <c r="A70" s="11"/>
      <c r="B70" s="12" t="s">
        <v>181</v>
      </c>
      <c r="C70" s="13"/>
      <c r="D70" s="15"/>
      <c r="E70" s="24"/>
      <c r="F70" s="15" t="s">
        <v>182</v>
      </c>
      <c r="G70" s="15"/>
      <c r="H70" s="15"/>
      <c r="I70" s="11"/>
      <c r="J70" s="15" t="s">
        <v>183</v>
      </c>
      <c r="K70" s="15"/>
      <c r="L70" s="15"/>
      <c r="M70" s="11"/>
      <c r="N70" s="14" t="s">
        <v>184</v>
      </c>
      <c r="O70" s="15"/>
    </row>
    <row r="71" spans="1:15">
      <c r="A71" s="10" t="s">
        <v>185</v>
      </c>
      <c r="B71" s="5" t="s">
        <v>186</v>
      </c>
      <c r="C71" s="6" t="s">
        <v>187</v>
      </c>
      <c r="D71" t="s">
        <v>188</v>
      </c>
      <c r="E71" s="23" t="s">
        <v>189</v>
      </c>
      <c r="F71" s="6">
        <f t="shared" ref="F71:I74" si="6">IF(ISBLANK(B71),"",VLOOKUP(B71,$B$16:$C$28,2))</f>
        <v>4</v>
      </c>
      <c r="G71" s="6">
        <f t="shared" si="6"/>
        <v>3.7</v>
      </c>
      <c r="H71" s="6">
        <f t="shared" si="6"/>
        <v>3.3</v>
      </c>
      <c r="I71" s="25">
        <f t="shared" si="6"/>
        <v>3.7</v>
      </c>
      <c r="J71" s="6">
        <f t="shared" ref="J71:M74" si="7">IF(ISBLANK(B71),0,VLOOKUP(B71,$B$16:$C$28,2))</f>
        <v>4</v>
      </c>
      <c r="K71" s="6">
        <f t="shared" si="7"/>
        <v>3.7</v>
      </c>
      <c r="L71" s="6">
        <f t="shared" si="7"/>
        <v>3.3</v>
      </c>
      <c r="M71" s="25">
        <f t="shared" si="7"/>
        <v>3.7</v>
      </c>
      <c r="N71" s="26">
        <f>(SUM(J71:L71)-SMALL(J71:L71,1)+M71)/3</f>
        <v>3.8000000000000003</v>
      </c>
      <c r="O71" s="18" t="str">
        <f t="shared" ref="O71:O76" si="8">VLOOKUP(N71,$G$16:$H$28,2)</f>
        <v>A-</v>
      </c>
    </row>
    <row r="72" spans="1:15">
      <c r="A72" s="10" t="s">
        <v>190</v>
      </c>
      <c r="B72" s="5" t="s">
        <v>191</v>
      </c>
      <c r="C72" s="6" t="s">
        <v>192</v>
      </c>
      <c r="E72" s="23" t="s">
        <v>193</v>
      </c>
      <c r="F72" s="6">
        <f t="shared" si="6"/>
        <v>3.3</v>
      </c>
      <c r="G72" s="6">
        <f t="shared" si="6"/>
        <v>4</v>
      </c>
      <c r="H72" s="6" t="str">
        <f t="shared" si="6"/>
        <v/>
      </c>
      <c r="I72" s="25">
        <f t="shared" si="6"/>
        <v>3</v>
      </c>
      <c r="J72" s="6">
        <f t="shared" si="7"/>
        <v>3.3</v>
      </c>
      <c r="K72" s="6">
        <f t="shared" si="7"/>
        <v>4</v>
      </c>
      <c r="L72" s="6">
        <f t="shared" si="7"/>
        <v>0</v>
      </c>
      <c r="M72" s="25">
        <f t="shared" si="7"/>
        <v>3</v>
      </c>
      <c r="N72" s="7">
        <f>(SUM(J72:L72)-SMALL(J72:L72,1)+M72)/3</f>
        <v>3.4333333333333336</v>
      </c>
      <c r="O72" s="18" t="str">
        <f t="shared" si="8"/>
        <v>B+</v>
      </c>
    </row>
    <row r="73" spans="1:15">
      <c r="A73" s="10" t="s">
        <v>194</v>
      </c>
      <c r="B73" s="5" t="s">
        <v>195</v>
      </c>
      <c r="C73" s="6" t="s">
        <v>196</v>
      </c>
      <c r="D73" t="s">
        <v>197</v>
      </c>
      <c r="E73" s="23" t="s">
        <v>198</v>
      </c>
      <c r="F73" s="6">
        <f t="shared" si="6"/>
        <v>0.7</v>
      </c>
      <c r="G73" s="6">
        <f t="shared" si="6"/>
        <v>2</v>
      </c>
      <c r="H73" s="6">
        <f t="shared" si="6"/>
        <v>2.7</v>
      </c>
      <c r="I73" s="25">
        <f t="shared" si="6"/>
        <v>3</v>
      </c>
      <c r="J73" s="6">
        <f t="shared" si="7"/>
        <v>0.7</v>
      </c>
      <c r="K73" s="6">
        <f t="shared" si="7"/>
        <v>2</v>
      </c>
      <c r="L73" s="6">
        <f t="shared" si="7"/>
        <v>2.7</v>
      </c>
      <c r="M73" s="25">
        <f t="shared" si="7"/>
        <v>3</v>
      </c>
      <c r="N73" s="7">
        <f>(SUM(J73:L73)-SMALL(J73:L73,1)+M73)/3</f>
        <v>2.5666666666666669</v>
      </c>
      <c r="O73" s="18" t="str">
        <f t="shared" si="8"/>
        <v>C+</v>
      </c>
    </row>
    <row r="74" spans="1:15">
      <c r="A74" s="10" t="s">
        <v>199</v>
      </c>
      <c r="B74" s="5"/>
      <c r="C74" s="6" t="s">
        <v>200</v>
      </c>
      <c r="D74" t="s">
        <v>201</v>
      </c>
      <c r="E74" s="23" t="s">
        <v>202</v>
      </c>
      <c r="F74" s="6" t="str">
        <f t="shared" si="6"/>
        <v/>
      </c>
      <c r="G74" s="6">
        <f t="shared" si="6"/>
        <v>3</v>
      </c>
      <c r="H74" s="6">
        <f t="shared" si="6"/>
        <v>1.7</v>
      </c>
      <c r="I74" s="25">
        <f t="shared" si="6"/>
        <v>2</v>
      </c>
      <c r="J74" s="13">
        <f t="shared" si="7"/>
        <v>0</v>
      </c>
      <c r="K74" s="13">
        <f t="shared" si="7"/>
        <v>3</v>
      </c>
      <c r="L74" s="13">
        <f t="shared" si="7"/>
        <v>1.7</v>
      </c>
      <c r="M74" s="25">
        <f t="shared" si="7"/>
        <v>2</v>
      </c>
      <c r="N74" s="7">
        <f>(SUM(J74:L74)-SMALL(J74:L74,1)+M74)/3</f>
        <v>2.2333333333333334</v>
      </c>
      <c r="O74" s="18" t="str">
        <f t="shared" si="8"/>
        <v>C+</v>
      </c>
    </row>
    <row r="75" spans="1:15">
      <c r="A75" s="30" t="s">
        <v>203</v>
      </c>
      <c r="B75" s="32" t="str">
        <f t="shared" ref="B75:E76" si="9">VLOOKUP(F75,$G$16:$H$28,2)</f>
        <v>B-</v>
      </c>
      <c r="C75" s="32" t="str">
        <f t="shared" si="9"/>
        <v>B</v>
      </c>
      <c r="D75" s="32" t="str">
        <f t="shared" si="9"/>
        <v>C+</v>
      </c>
      <c r="E75" s="33" t="str">
        <f t="shared" si="9"/>
        <v>B</v>
      </c>
      <c r="F75" s="35">
        <f>AVERAGE(F71:F74)</f>
        <v>2.6666666666666665</v>
      </c>
      <c r="G75" s="35">
        <f>AVERAGE(G71:G74)</f>
        <v>3.1749999999999998</v>
      </c>
      <c r="H75" s="35">
        <f>AVERAGE(H71:H74)</f>
        <v>2.5666666666666669</v>
      </c>
      <c r="I75" s="36">
        <f>AVERAGE(I71:I74)</f>
        <v>2.9249999999999998</v>
      </c>
      <c r="J75" s="6"/>
      <c r="K75" s="6"/>
      <c r="L75" s="6"/>
      <c r="M75" s="36"/>
      <c r="N75" s="35">
        <f>AVERAGE(N71:N74)</f>
        <v>3.0083333333333337</v>
      </c>
      <c r="O75" s="32" t="str">
        <f t="shared" si="8"/>
        <v>B</v>
      </c>
    </row>
    <row r="76" spans="1:15">
      <c r="A76" s="10" t="s">
        <v>204</v>
      </c>
      <c r="B76" s="18" t="str">
        <f t="shared" si="9"/>
        <v>B+</v>
      </c>
      <c r="C76" s="18" t="str">
        <f t="shared" si="9"/>
        <v>B+</v>
      </c>
      <c r="D76" s="18" t="str">
        <f t="shared" si="9"/>
        <v>B-</v>
      </c>
      <c r="E76" s="37" t="str">
        <f t="shared" si="9"/>
        <v>B</v>
      </c>
      <c r="F76" s="6">
        <f>MEDIAN(F71:F74)</f>
        <v>3.3</v>
      </c>
      <c r="G76" s="6">
        <f>MEDIAN(G71:G74)</f>
        <v>3.35</v>
      </c>
      <c r="H76" s="6">
        <f>MEDIAN(H71:H74)</f>
        <v>2.7</v>
      </c>
      <c r="I76" s="25">
        <f>MEDIAN(I71:I74)</f>
        <v>3</v>
      </c>
      <c r="J76" s="6"/>
      <c r="K76" s="6"/>
      <c r="L76" s="6"/>
      <c r="M76" s="25"/>
      <c r="N76" s="6">
        <f>MEDIAN(N71:N74)</f>
        <v>3</v>
      </c>
      <c r="O76" s="18" t="str">
        <f t="shared" si="8"/>
        <v>B</v>
      </c>
    </row>
    <row r="77" spans="1:15">
      <c r="B77" s="5"/>
      <c r="C77" s="6"/>
      <c r="E77" s="7"/>
      <c r="J77" s="7"/>
    </row>
    <row r="78" spans="1:15">
      <c r="A78" s="9" t="s">
        <v>205</v>
      </c>
      <c r="B78" s="5"/>
      <c r="C78" s="6"/>
      <c r="E78" s="7"/>
      <c r="J78" s="7"/>
    </row>
    <row r="79" spans="1:15">
      <c r="B79" s="5"/>
      <c r="C79" s="6"/>
      <c r="E79" s="7"/>
      <c r="J79" s="7"/>
    </row>
    <row r="80" spans="1:15">
      <c r="A80" s="10" t="s">
        <v>206</v>
      </c>
      <c r="B80" s="5" t="s">
        <v>207</v>
      </c>
      <c r="C80" s="6" t="s">
        <v>208</v>
      </c>
      <c r="D80" t="s">
        <v>209</v>
      </c>
      <c r="E80" s="23" t="s">
        <v>210</v>
      </c>
      <c r="F80" t="s">
        <v>211</v>
      </c>
      <c r="G80" t="s">
        <v>212</v>
      </c>
      <c r="H80" t="s">
        <v>213</v>
      </c>
      <c r="I80" s="10" t="s">
        <v>214</v>
      </c>
      <c r="J80" s="7" t="s">
        <v>215</v>
      </c>
      <c r="K80" s="10" t="s">
        <v>216</v>
      </c>
      <c r="L80" s="5" t="s">
        <v>217</v>
      </c>
      <c r="M80" s="5" t="s">
        <v>218</v>
      </c>
    </row>
    <row r="81" spans="1:13">
      <c r="A81" s="11"/>
      <c r="B81" s="12" t="s">
        <v>219</v>
      </c>
      <c r="C81" s="13"/>
      <c r="D81" s="15"/>
      <c r="E81" s="24"/>
      <c r="F81" s="15" t="s">
        <v>220</v>
      </c>
      <c r="G81" s="15"/>
      <c r="H81" s="15"/>
      <c r="I81" s="11"/>
      <c r="J81" s="14" t="s">
        <v>221</v>
      </c>
      <c r="K81" s="11"/>
      <c r="L81" s="12"/>
      <c r="M81" s="12" t="s">
        <v>222</v>
      </c>
    </row>
    <row r="82" spans="1:13">
      <c r="A82" s="10" t="s">
        <v>223</v>
      </c>
      <c r="B82" s="5" t="s">
        <v>224</v>
      </c>
      <c r="C82" s="6" t="s">
        <v>225</v>
      </c>
      <c r="D82" t="s">
        <v>226</v>
      </c>
      <c r="E82" s="23" t="s">
        <v>227</v>
      </c>
      <c r="F82" s="6">
        <f t="shared" ref="F82:I85" si="10">VLOOKUP(B82,$B$16:$C$28,2)</f>
        <v>4</v>
      </c>
      <c r="G82" s="6">
        <f t="shared" si="10"/>
        <v>3.7</v>
      </c>
      <c r="H82" s="6">
        <f t="shared" si="10"/>
        <v>3.3</v>
      </c>
      <c r="I82" s="25">
        <f t="shared" si="10"/>
        <v>3.7</v>
      </c>
      <c r="J82" s="7">
        <f>AVERAGE(F82:I82)</f>
        <v>3.6749999999999998</v>
      </c>
      <c r="K82" s="37" t="str">
        <f>VLOOKUP(J82,$G$16:$H$28,2)</f>
        <v>A-</v>
      </c>
      <c r="L82" s="38">
        <f>RANK(J82,$J$82:$J$85)</f>
        <v>1</v>
      </c>
      <c r="M82" s="40">
        <f>PERCENTRANK($J$82:$J$85,J82)</f>
        <v>1</v>
      </c>
    </row>
    <row r="83" spans="1:13">
      <c r="A83" s="10" t="s">
        <v>228</v>
      </c>
      <c r="B83" s="5" t="s">
        <v>229</v>
      </c>
      <c r="C83" s="6" t="s">
        <v>230</v>
      </c>
      <c r="D83" t="s">
        <v>231</v>
      </c>
      <c r="E83" s="23" t="s">
        <v>232</v>
      </c>
      <c r="F83" s="6">
        <f t="shared" si="10"/>
        <v>3.3</v>
      </c>
      <c r="G83" s="6">
        <f t="shared" si="10"/>
        <v>4</v>
      </c>
      <c r="H83" s="6">
        <f t="shared" si="10"/>
        <v>2.7</v>
      </c>
      <c r="I83" s="25">
        <f t="shared" si="10"/>
        <v>3</v>
      </c>
      <c r="J83" s="7">
        <f>AVERAGE(F83:I83)</f>
        <v>3.25</v>
      </c>
      <c r="K83" s="37" t="str">
        <f>VLOOKUP(J83,$G$16:$H$28,2)</f>
        <v>B+</v>
      </c>
      <c r="L83" s="5">
        <f>RANK(J83,$J$82:$J$85)</f>
        <v>2</v>
      </c>
      <c r="M83" s="41">
        <f>PERCENTRANK($J$82:$J$85,J83)</f>
        <v>0.66600000000000004</v>
      </c>
    </row>
    <row r="84" spans="1:13">
      <c r="A84" s="10" t="s">
        <v>233</v>
      </c>
      <c r="B84" s="5" t="s">
        <v>234</v>
      </c>
      <c r="C84" s="6" t="s">
        <v>235</v>
      </c>
      <c r="D84" t="s">
        <v>236</v>
      </c>
      <c r="E84" s="23" t="s">
        <v>237</v>
      </c>
      <c r="F84" s="6">
        <f t="shared" si="10"/>
        <v>0.7</v>
      </c>
      <c r="G84" s="6">
        <f t="shared" si="10"/>
        <v>2</v>
      </c>
      <c r="H84" s="6">
        <f t="shared" si="10"/>
        <v>2.7</v>
      </c>
      <c r="I84" s="25">
        <f t="shared" si="10"/>
        <v>3</v>
      </c>
      <c r="J84" s="7">
        <f>AVERAGE(F84:I84)</f>
        <v>2.1</v>
      </c>
      <c r="K84" s="37" t="str">
        <f>VLOOKUP(J84,$G$16:$H$28,2)</f>
        <v>C</v>
      </c>
      <c r="L84" s="5">
        <f>RANK(J84,$J$82:$J$85)</f>
        <v>4</v>
      </c>
      <c r="M84" s="41">
        <f>PERCENTRANK($J$82:$J$85,J84)</f>
        <v>0</v>
      </c>
    </row>
    <row r="85" spans="1:13">
      <c r="A85" s="10" t="s">
        <v>238</v>
      </c>
      <c r="B85" s="5" t="s">
        <v>239</v>
      </c>
      <c r="C85" s="6" t="s">
        <v>240</v>
      </c>
      <c r="D85" t="s">
        <v>241</v>
      </c>
      <c r="E85" s="23" t="s">
        <v>242</v>
      </c>
      <c r="F85" s="6">
        <f t="shared" si="10"/>
        <v>3.3</v>
      </c>
      <c r="G85" s="6">
        <f t="shared" si="10"/>
        <v>3</v>
      </c>
      <c r="H85" s="6">
        <f t="shared" si="10"/>
        <v>1.7</v>
      </c>
      <c r="I85" s="25">
        <f t="shared" si="10"/>
        <v>2</v>
      </c>
      <c r="J85" s="7">
        <f>AVERAGE(F85:I85)</f>
        <v>2.5</v>
      </c>
      <c r="K85" s="37" t="str">
        <f>VLOOKUP(J85,$G$16:$H$28,2)</f>
        <v>C+</v>
      </c>
      <c r="L85" s="5">
        <f>RANK(J85,$J$82:$J$85)</f>
        <v>3</v>
      </c>
      <c r="M85" s="41">
        <f>PERCENTRANK($J$82:$J$85,J85)</f>
        <v>0.33300000000000002</v>
      </c>
    </row>
    <row r="86" spans="1:13">
      <c r="B86" s="5"/>
      <c r="C86" s="6"/>
      <c r="E86" s="7"/>
      <c r="J86" s="7"/>
    </row>
    <row r="87" spans="1:13">
      <c r="A87" s="9" t="s">
        <v>243</v>
      </c>
      <c r="B87" s="5"/>
      <c r="C87" s="6"/>
      <c r="E87" s="7"/>
      <c r="J87" s="7"/>
    </row>
    <row r="88" spans="1:13">
      <c r="B88" s="5"/>
      <c r="C88" s="6"/>
      <c r="E88" s="7"/>
      <c r="J88" s="7"/>
    </row>
    <row r="89" spans="1:13">
      <c r="A89" s="10" t="s">
        <v>244</v>
      </c>
      <c r="B89" s="5" t="s">
        <v>245</v>
      </c>
      <c r="C89" s="6" t="s">
        <v>246</v>
      </c>
      <c r="D89" t="s">
        <v>247</v>
      </c>
      <c r="E89" s="23" t="s">
        <v>248</v>
      </c>
      <c r="F89" t="s">
        <v>249</v>
      </c>
      <c r="G89" t="s">
        <v>250</v>
      </c>
      <c r="H89" t="s">
        <v>251</v>
      </c>
      <c r="I89" s="10" t="s">
        <v>252</v>
      </c>
      <c r="J89" s="7" t="s">
        <v>253</v>
      </c>
      <c r="K89" s="5" t="s">
        <v>254</v>
      </c>
      <c r="L89" t="s">
        <v>255</v>
      </c>
    </row>
    <row r="90" spans="1:13">
      <c r="A90" s="11"/>
      <c r="B90" s="12" t="s">
        <v>256</v>
      </c>
      <c r="C90" s="13"/>
      <c r="D90" s="15"/>
      <c r="E90" s="24"/>
      <c r="F90" s="15" t="s">
        <v>257</v>
      </c>
      <c r="G90" s="15"/>
      <c r="H90" s="15"/>
      <c r="I90" s="11"/>
      <c r="J90" s="14" t="s">
        <v>258</v>
      </c>
      <c r="K90" s="12" t="s">
        <v>259</v>
      </c>
      <c r="L90" s="15" t="s">
        <v>260</v>
      </c>
    </row>
    <row r="91" spans="1:13">
      <c r="A91" s="10" t="s">
        <v>261</v>
      </c>
      <c r="B91" s="5" t="s">
        <v>262</v>
      </c>
      <c r="C91" s="6" t="s">
        <v>263</v>
      </c>
      <c r="D91" t="s">
        <v>264</v>
      </c>
      <c r="E91" s="23" t="s">
        <v>265</v>
      </c>
      <c r="F91" s="6">
        <f t="shared" ref="F91:I94" si="11">VLOOKUP(B91,$B$16:$C$28,2)</f>
        <v>4</v>
      </c>
      <c r="G91" s="6">
        <f t="shared" si="11"/>
        <v>3.7</v>
      </c>
      <c r="H91" s="6">
        <f t="shared" si="11"/>
        <v>3.3</v>
      </c>
      <c r="I91" s="25">
        <f t="shared" si="11"/>
        <v>3.7</v>
      </c>
      <c r="J91" s="7">
        <f>AVERAGE(F91:I91)</f>
        <v>3.6749999999999998</v>
      </c>
      <c r="K91" s="41">
        <f>PERCENTRANK($J$82:$J$85,J91)</f>
        <v>1</v>
      </c>
      <c r="L91" s="37" t="str">
        <f>VLOOKUP(K91,$B$97:$C$109,2)</f>
        <v>A+</v>
      </c>
    </row>
    <row r="92" spans="1:13">
      <c r="A92" s="10" t="s">
        <v>266</v>
      </c>
      <c r="B92" s="5" t="s">
        <v>267</v>
      </c>
      <c r="C92" s="6" t="s">
        <v>268</v>
      </c>
      <c r="D92" t="s">
        <v>269</v>
      </c>
      <c r="E92" s="23" t="s">
        <v>270</v>
      </c>
      <c r="F92" s="6">
        <f t="shared" si="11"/>
        <v>3.3</v>
      </c>
      <c r="G92" s="6">
        <f t="shared" si="11"/>
        <v>4</v>
      </c>
      <c r="H92" s="6">
        <f t="shared" si="11"/>
        <v>2.7</v>
      </c>
      <c r="I92" s="25">
        <f t="shared" si="11"/>
        <v>3</v>
      </c>
      <c r="J92" s="7">
        <f>AVERAGE(F92:I92)</f>
        <v>3.25</v>
      </c>
      <c r="K92" s="41">
        <f>PERCENTRANK($J$82:$J$85,J92)</f>
        <v>0.66600000000000004</v>
      </c>
      <c r="L92" s="37" t="str">
        <f>VLOOKUP(K92,$B$97:$C$109,2)</f>
        <v>B-</v>
      </c>
    </row>
    <row r="93" spans="1:13">
      <c r="A93" s="10" t="s">
        <v>271</v>
      </c>
      <c r="B93" s="5" t="s">
        <v>272</v>
      </c>
      <c r="C93" s="6" t="s">
        <v>273</v>
      </c>
      <c r="D93" t="s">
        <v>274</v>
      </c>
      <c r="E93" s="23" t="s">
        <v>275</v>
      </c>
      <c r="F93" s="6">
        <f t="shared" si="11"/>
        <v>0.7</v>
      </c>
      <c r="G93" s="6">
        <f t="shared" si="11"/>
        <v>2</v>
      </c>
      <c r="H93" s="6">
        <f t="shared" si="11"/>
        <v>2.7</v>
      </c>
      <c r="I93" s="25">
        <f t="shared" si="11"/>
        <v>3</v>
      </c>
      <c r="J93" s="7">
        <f>AVERAGE(F93:I93)</f>
        <v>2.1</v>
      </c>
      <c r="K93" s="41">
        <f>PERCENTRANK($J$82:$J$85,J93)</f>
        <v>0</v>
      </c>
      <c r="L93" s="37" t="str">
        <f>VLOOKUP(K93,$B$97:$C$109,2)</f>
        <v>F</v>
      </c>
    </row>
    <row r="94" spans="1:13">
      <c r="A94" s="10" t="s">
        <v>276</v>
      </c>
      <c r="B94" s="5" t="s">
        <v>277</v>
      </c>
      <c r="C94" s="6" t="s">
        <v>278</v>
      </c>
      <c r="D94" t="s">
        <v>279</v>
      </c>
      <c r="E94" s="23" t="s">
        <v>280</v>
      </c>
      <c r="F94" s="6">
        <f t="shared" si="11"/>
        <v>3.3</v>
      </c>
      <c r="G94" s="6">
        <f t="shared" si="11"/>
        <v>3</v>
      </c>
      <c r="H94" s="6">
        <f t="shared" si="11"/>
        <v>1.7</v>
      </c>
      <c r="I94" s="25">
        <f t="shared" si="11"/>
        <v>2</v>
      </c>
      <c r="J94" s="7">
        <f>AVERAGE(F94:I94)</f>
        <v>2.5</v>
      </c>
      <c r="K94" s="41">
        <f>PERCENTRANK($J$82:$J$85,J94)</f>
        <v>0.33300000000000002</v>
      </c>
      <c r="L94" s="37" t="str">
        <f>VLOOKUP(K94,$B$97:$C$109,2)</f>
        <v>C-</v>
      </c>
    </row>
    <row r="95" spans="1:13">
      <c r="B95" s="5"/>
      <c r="C95" s="6"/>
      <c r="E95" s="7"/>
      <c r="J95" s="7"/>
    </row>
    <row r="96" spans="1:13">
      <c r="B96" s="21" t="s">
        <v>281</v>
      </c>
      <c r="C96" s="12" t="s">
        <v>282</v>
      </c>
      <c r="D96" s="42" t="s">
        <v>283</v>
      </c>
      <c r="E96" s="7"/>
      <c r="J96" s="7"/>
    </row>
    <row r="97" spans="2:10">
      <c r="B97" s="43">
        <v>0</v>
      </c>
      <c r="C97" s="5" t="s">
        <v>284</v>
      </c>
      <c r="D97" s="44">
        <v>0.05</v>
      </c>
      <c r="E97" s="7"/>
      <c r="J97" s="7"/>
    </row>
    <row r="98" spans="2:10">
      <c r="B98" s="43">
        <f t="shared" ref="B98:B109" si="12">B97+D97</f>
        <v>0.05</v>
      </c>
      <c r="C98" s="5" t="s">
        <v>285</v>
      </c>
      <c r="D98" s="44">
        <v>0.05</v>
      </c>
      <c r="E98" s="7"/>
      <c r="J98" s="7"/>
    </row>
    <row r="99" spans="2:10">
      <c r="B99" s="43">
        <f t="shared" si="12"/>
        <v>0.1</v>
      </c>
      <c r="C99" s="5" t="s">
        <v>286</v>
      </c>
      <c r="D99" s="44">
        <v>0.1</v>
      </c>
      <c r="E99" s="7"/>
      <c r="J99" s="7"/>
    </row>
    <row r="100" spans="2:10">
      <c r="B100" s="43">
        <f t="shared" si="12"/>
        <v>0.2</v>
      </c>
      <c r="C100" s="5" t="s">
        <v>287</v>
      </c>
      <c r="D100" s="44">
        <v>0.1</v>
      </c>
      <c r="E100" s="7"/>
      <c r="J100" s="7"/>
    </row>
    <row r="101" spans="2:10">
      <c r="B101" s="43">
        <f t="shared" si="12"/>
        <v>0.30000000000000004</v>
      </c>
      <c r="C101" s="5" t="s">
        <v>288</v>
      </c>
      <c r="D101" s="44">
        <v>0.1</v>
      </c>
      <c r="E101" s="7"/>
      <c r="J101" s="7"/>
    </row>
    <row r="102" spans="2:10">
      <c r="B102" s="43">
        <f t="shared" si="12"/>
        <v>0.4</v>
      </c>
      <c r="C102" s="5" t="s">
        <v>289</v>
      </c>
      <c r="D102" s="44">
        <v>0.15</v>
      </c>
      <c r="E102" s="7"/>
      <c r="J102" s="7"/>
    </row>
    <row r="103" spans="2:10">
      <c r="B103" s="43">
        <f t="shared" si="12"/>
        <v>0.55000000000000004</v>
      </c>
      <c r="C103" s="5" t="s">
        <v>290</v>
      </c>
      <c r="D103" s="44">
        <v>0.1</v>
      </c>
      <c r="E103" s="7"/>
      <c r="J103" s="7"/>
    </row>
    <row r="104" spans="2:10">
      <c r="B104" s="43">
        <f t="shared" si="12"/>
        <v>0.65</v>
      </c>
      <c r="C104" s="5" t="s">
        <v>291</v>
      </c>
      <c r="D104" s="44">
        <v>0.1</v>
      </c>
      <c r="E104" s="7"/>
      <c r="J104" s="7"/>
    </row>
    <row r="105" spans="2:10">
      <c r="B105" s="43">
        <f t="shared" si="12"/>
        <v>0.75</v>
      </c>
      <c r="C105" s="5" t="s">
        <v>292</v>
      </c>
      <c r="D105" s="44">
        <v>0.1</v>
      </c>
      <c r="E105" s="7"/>
      <c r="J105" s="7"/>
    </row>
    <row r="106" spans="2:10">
      <c r="B106" s="43">
        <f t="shared" si="12"/>
        <v>0.85</v>
      </c>
      <c r="C106" s="5" t="s">
        <v>293</v>
      </c>
      <c r="D106" s="44">
        <v>0.05</v>
      </c>
      <c r="E106" s="7"/>
      <c r="J106" s="7"/>
    </row>
    <row r="107" spans="2:10">
      <c r="B107" s="43">
        <f t="shared" si="12"/>
        <v>0.9</v>
      </c>
      <c r="C107" s="5" t="s">
        <v>294</v>
      </c>
      <c r="D107" s="44">
        <v>0.04</v>
      </c>
      <c r="E107" s="7"/>
      <c r="J107" s="7"/>
    </row>
    <row r="108" spans="2:10">
      <c r="B108" s="43">
        <f t="shared" si="12"/>
        <v>0.94000000000000006</v>
      </c>
      <c r="C108" s="5" t="s">
        <v>295</v>
      </c>
      <c r="D108" s="44">
        <v>0.03</v>
      </c>
      <c r="E108" s="7"/>
      <c r="J108" s="7"/>
    </row>
    <row r="109" spans="2:10">
      <c r="B109" s="43">
        <f t="shared" si="12"/>
        <v>0.97000000000000008</v>
      </c>
      <c r="C109" s="5" t="s">
        <v>296</v>
      </c>
      <c r="D109" s="44">
        <v>0.03</v>
      </c>
      <c r="E109" s="7"/>
      <c r="J109" s="7"/>
    </row>
  </sheetData>
  <phoneticPr fontId="0" type="noConversion"/>
  <hyperlinks>
    <hyperlink ref="A3" r:id="rId1" display="http://www.ucalgary.ca/~rzach/teaching/grades.html"/>
  </hyperlinks>
  <printOptions headings="1" gridLines="1"/>
  <pageMargins left="0.78749999999999998" right="0.78749999999999998" top="0.78749999999999998" bottom="0.78749999999999998" header="0.5" footer="0.5"/>
  <pageSetup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28515625" defaultRowHeight="12.75"/>
  <sheetData/>
  <phoneticPr fontId="0" type="noConversion"/>
  <printOptions headings="1" gridLines="1"/>
  <pageMargins left="0.78749999999999998" right="0.78749999999999998" top="0.78749999999999998" bottom="0.78749999999999998" header="0.5" footer="0.5"/>
  <pageSetup paperSize="0" scale="0" orientation="landscape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28515625" defaultRowHeight="12.75"/>
  <sheetData/>
  <phoneticPr fontId="0" type="noConversion"/>
  <printOptions headings="1" gridLines="1"/>
  <pageMargins left="0.78749999999999998" right="0.78749999999999998" top="0.78749999999999998" bottom="0.78749999999999998" header="0.5" footer="0.5"/>
  <pageSetup paperSize="0" scale="0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unnamed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Zach</dc:creator>
  <cp:keywords/>
  <dc:description/>
  <cp:lastModifiedBy>user</cp:lastModifiedBy>
  <cp:revision>3</cp:revision>
  <cp:lastPrinted>1999-11-06T00:45:51Z</cp:lastPrinted>
  <dcterms:created xsi:type="dcterms:W3CDTF">1999-11-06T00:45:38Z</dcterms:created>
  <dcterms:modified xsi:type="dcterms:W3CDTF">2017-06-08T23:53:51Z</dcterms:modified>
</cp:coreProperties>
</file>